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activeTab="4"/>
  </bookViews>
  <sheets>
    <sheet name="Table 1" sheetId="1" r:id="rId1"/>
    <sheet name="Comparison" sheetId="7" r:id="rId2"/>
    <sheet name="Figure 1" sheetId="3" r:id="rId3"/>
    <sheet name="Figure 2" sheetId="4" r:id="rId4"/>
    <sheet name="Figure 3" sheetId="5" r:id="rId5"/>
    <sheet name="Annex" sheetId="6" r:id="rId6"/>
    <sheet name="Third country figure" sheetId="10" r:id="rId7"/>
    <sheet name="Third country check" sheetId="8" r:id="rId8"/>
  </sheets>
  <definedNames>
    <definedName name="_xlnm._FilterDatabase" localSheetId="5" hidden="1">Annex!$A$3:$Q$3</definedName>
    <definedName name="_xlnm._FilterDatabase" localSheetId="1" hidden="1">Comparison!$A$1:$Y$1154</definedName>
    <definedName name="_xlnm._FilterDatabase" localSheetId="2" hidden="1">'Figure 1'!$C$4:$G$4</definedName>
    <definedName name="_xlnm._FilterDatabase" localSheetId="0" hidden="1">'Table 1'!$B$3:$E$3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7" i="6" l="1"/>
  <c r="P127" i="6"/>
  <c r="O127" i="6"/>
  <c r="N127" i="6"/>
  <c r="M127" i="6"/>
  <c r="L127" i="6"/>
  <c r="K127" i="6"/>
  <c r="J127" i="6"/>
  <c r="I127" i="6"/>
  <c r="H127" i="6"/>
  <c r="E127" i="6"/>
  <c r="D127" i="6"/>
  <c r="Q126" i="6"/>
  <c r="P126" i="6"/>
  <c r="O126" i="6"/>
  <c r="N126" i="6"/>
  <c r="M126" i="6"/>
  <c r="L126" i="6"/>
  <c r="K126" i="6"/>
  <c r="J126" i="6"/>
  <c r="I126" i="6"/>
  <c r="H126" i="6"/>
  <c r="E126" i="6"/>
  <c r="D126" i="6"/>
  <c r="Q125" i="6"/>
  <c r="P125" i="6"/>
  <c r="O125" i="6"/>
  <c r="N125" i="6"/>
  <c r="M125" i="6"/>
  <c r="L125" i="6"/>
  <c r="K125" i="6"/>
  <c r="J125" i="6"/>
  <c r="I125" i="6"/>
  <c r="H125" i="6"/>
  <c r="E125" i="6"/>
  <c r="D125" i="6"/>
  <c r="Q124" i="6"/>
  <c r="P124" i="6"/>
  <c r="O124" i="6"/>
  <c r="N124" i="6"/>
  <c r="M124" i="6"/>
  <c r="L124" i="6"/>
  <c r="K124" i="6"/>
  <c r="J124" i="6"/>
  <c r="I124" i="6"/>
  <c r="H124" i="6"/>
  <c r="E124" i="6"/>
  <c r="D124" i="6"/>
  <c r="Q123" i="6"/>
  <c r="P123" i="6"/>
  <c r="O123" i="6"/>
  <c r="N123" i="6"/>
  <c r="M123" i="6"/>
  <c r="L123" i="6"/>
  <c r="K123" i="6"/>
  <c r="J123" i="6"/>
  <c r="I123" i="6"/>
  <c r="H123" i="6"/>
  <c r="E123" i="6"/>
  <c r="D123" i="6"/>
  <c r="Q122" i="6"/>
  <c r="P122" i="6"/>
  <c r="O122" i="6"/>
  <c r="N122" i="6"/>
  <c r="M122" i="6"/>
  <c r="L122" i="6"/>
  <c r="K122" i="6"/>
  <c r="J122" i="6"/>
  <c r="I122" i="6"/>
  <c r="H122" i="6"/>
  <c r="E122" i="6"/>
  <c r="D122" i="6"/>
  <c r="Q121" i="6"/>
  <c r="P121" i="6"/>
  <c r="O121" i="6"/>
  <c r="N121" i="6"/>
  <c r="M121" i="6"/>
  <c r="L121" i="6"/>
  <c r="K121" i="6"/>
  <c r="J121" i="6"/>
  <c r="I121" i="6"/>
  <c r="H121" i="6"/>
  <c r="E121" i="6"/>
  <c r="D121" i="6"/>
  <c r="Q120" i="6"/>
  <c r="P120" i="6"/>
  <c r="O120" i="6"/>
  <c r="N120" i="6"/>
  <c r="M120" i="6"/>
  <c r="L120" i="6"/>
  <c r="K120" i="6"/>
  <c r="J120" i="6"/>
  <c r="I120" i="6"/>
  <c r="H120" i="6"/>
  <c r="E120" i="6"/>
  <c r="D120" i="6"/>
  <c r="Q119" i="6"/>
  <c r="P119" i="6"/>
  <c r="O119" i="6"/>
  <c r="N119" i="6"/>
  <c r="M119" i="6"/>
  <c r="L119" i="6"/>
  <c r="K119" i="6"/>
  <c r="J119" i="6"/>
  <c r="I119" i="6"/>
  <c r="H119" i="6"/>
  <c r="E119" i="6"/>
  <c r="D119" i="6"/>
  <c r="Q118" i="6"/>
  <c r="P118" i="6"/>
  <c r="O118" i="6"/>
  <c r="N118" i="6"/>
  <c r="M118" i="6"/>
  <c r="L118" i="6"/>
  <c r="K118" i="6"/>
  <c r="J118" i="6"/>
  <c r="I118" i="6"/>
  <c r="H118" i="6"/>
  <c r="E118" i="6"/>
  <c r="D118" i="6"/>
  <c r="Q117" i="6"/>
  <c r="P117" i="6"/>
  <c r="O117" i="6"/>
  <c r="N117" i="6"/>
  <c r="M117" i="6"/>
  <c r="L117" i="6"/>
  <c r="K117" i="6"/>
  <c r="J117" i="6"/>
  <c r="I117" i="6"/>
  <c r="H117" i="6"/>
  <c r="E117" i="6"/>
  <c r="D117" i="6"/>
  <c r="Q116" i="6"/>
  <c r="P116" i="6"/>
  <c r="O116" i="6"/>
  <c r="N116" i="6"/>
  <c r="M116" i="6"/>
  <c r="L116" i="6"/>
  <c r="K116" i="6"/>
  <c r="J116" i="6"/>
  <c r="I116" i="6"/>
  <c r="H116" i="6"/>
  <c r="E116" i="6"/>
  <c r="D116" i="6"/>
  <c r="Q115" i="6"/>
  <c r="P115" i="6"/>
  <c r="O115" i="6"/>
  <c r="N115" i="6"/>
  <c r="M115" i="6"/>
  <c r="L115" i="6"/>
  <c r="K115" i="6"/>
  <c r="J115" i="6"/>
  <c r="I115" i="6"/>
  <c r="H115" i="6"/>
  <c r="E115" i="6"/>
  <c r="D115" i="6"/>
  <c r="Q114" i="6"/>
  <c r="P114" i="6"/>
  <c r="O114" i="6"/>
  <c r="N114" i="6"/>
  <c r="M114" i="6"/>
  <c r="L114" i="6"/>
  <c r="K114" i="6"/>
  <c r="J114" i="6"/>
  <c r="I114" i="6"/>
  <c r="H114" i="6"/>
  <c r="E114" i="6"/>
  <c r="D114" i="6"/>
  <c r="Q113" i="6"/>
  <c r="P113" i="6"/>
  <c r="O113" i="6"/>
  <c r="N113" i="6"/>
  <c r="M113" i="6"/>
  <c r="L113" i="6"/>
  <c r="K113" i="6"/>
  <c r="J113" i="6"/>
  <c r="I113" i="6"/>
  <c r="H113" i="6"/>
  <c r="E113" i="6"/>
  <c r="D113" i="6"/>
  <c r="Q112" i="6"/>
  <c r="P112" i="6"/>
  <c r="O112" i="6"/>
  <c r="N112" i="6"/>
  <c r="M112" i="6"/>
  <c r="L112" i="6"/>
  <c r="K112" i="6"/>
  <c r="J112" i="6"/>
  <c r="I112" i="6"/>
  <c r="H112" i="6"/>
  <c r="E112" i="6"/>
  <c r="D112" i="6"/>
  <c r="Q111" i="6"/>
  <c r="P111" i="6"/>
  <c r="O111" i="6"/>
  <c r="N111" i="6"/>
  <c r="M111" i="6"/>
  <c r="L111" i="6"/>
  <c r="K111" i="6"/>
  <c r="J111" i="6"/>
  <c r="I111" i="6"/>
  <c r="H111" i="6"/>
  <c r="E111" i="6"/>
  <c r="D111" i="6"/>
  <c r="Q110" i="6"/>
  <c r="P110" i="6"/>
  <c r="O110" i="6"/>
  <c r="N110" i="6"/>
  <c r="M110" i="6"/>
  <c r="L110" i="6"/>
  <c r="K110" i="6"/>
  <c r="J110" i="6"/>
  <c r="I110" i="6"/>
  <c r="H110" i="6"/>
  <c r="E110" i="6"/>
  <c r="D110" i="6"/>
  <c r="Q109" i="6"/>
  <c r="P109" i="6"/>
  <c r="O109" i="6"/>
  <c r="N109" i="6"/>
  <c r="M109" i="6"/>
  <c r="L109" i="6"/>
  <c r="K109" i="6"/>
  <c r="J109" i="6"/>
  <c r="I109" i="6"/>
  <c r="H109" i="6"/>
  <c r="E109" i="6"/>
  <c r="D109" i="6"/>
  <c r="Q108" i="6"/>
  <c r="P108" i="6"/>
  <c r="O108" i="6"/>
  <c r="N108" i="6"/>
  <c r="M108" i="6"/>
  <c r="L108" i="6"/>
  <c r="K108" i="6"/>
  <c r="J108" i="6"/>
  <c r="I108" i="6"/>
  <c r="H108" i="6"/>
  <c r="E108" i="6"/>
  <c r="D108" i="6"/>
  <c r="Q107" i="6"/>
  <c r="P107" i="6"/>
  <c r="O107" i="6"/>
  <c r="N107" i="6"/>
  <c r="M107" i="6"/>
  <c r="L107" i="6"/>
  <c r="K107" i="6"/>
  <c r="J107" i="6"/>
  <c r="I107" i="6"/>
  <c r="H107" i="6"/>
  <c r="E107" i="6"/>
  <c r="D107" i="6"/>
  <c r="Q106" i="6"/>
  <c r="P106" i="6"/>
  <c r="O106" i="6"/>
  <c r="N106" i="6"/>
  <c r="M106" i="6"/>
  <c r="L106" i="6"/>
  <c r="K106" i="6"/>
  <c r="J106" i="6"/>
  <c r="I106" i="6"/>
  <c r="H106" i="6"/>
  <c r="E106" i="6"/>
  <c r="D106" i="6"/>
  <c r="Q105" i="6"/>
  <c r="P105" i="6"/>
  <c r="O105" i="6"/>
  <c r="N105" i="6"/>
  <c r="M105" i="6"/>
  <c r="L105" i="6"/>
  <c r="K105" i="6"/>
  <c r="J105" i="6"/>
  <c r="I105" i="6"/>
  <c r="H105" i="6"/>
  <c r="E105" i="6"/>
  <c r="D105" i="6"/>
  <c r="Q104" i="6"/>
  <c r="P104" i="6"/>
  <c r="O104" i="6"/>
  <c r="N104" i="6"/>
  <c r="M104" i="6"/>
  <c r="L104" i="6"/>
  <c r="K104" i="6"/>
  <c r="J104" i="6"/>
  <c r="I104" i="6"/>
  <c r="H104" i="6"/>
  <c r="E104" i="6"/>
  <c r="D104" i="6"/>
  <c r="Q103" i="6"/>
  <c r="P103" i="6"/>
  <c r="O103" i="6"/>
  <c r="N103" i="6"/>
  <c r="M103" i="6"/>
  <c r="L103" i="6"/>
  <c r="K103" i="6"/>
  <c r="J103" i="6"/>
  <c r="I103" i="6"/>
  <c r="H103" i="6"/>
  <c r="E103" i="6"/>
  <c r="D103" i="6"/>
  <c r="Q102" i="6"/>
  <c r="P102" i="6"/>
  <c r="O102" i="6"/>
  <c r="N102" i="6"/>
  <c r="M102" i="6"/>
  <c r="L102" i="6"/>
  <c r="K102" i="6"/>
  <c r="J102" i="6"/>
  <c r="I102" i="6"/>
  <c r="H102" i="6"/>
  <c r="E102" i="6"/>
  <c r="D102" i="6"/>
  <c r="Q101" i="6"/>
  <c r="P101" i="6"/>
  <c r="O101" i="6"/>
  <c r="N101" i="6"/>
  <c r="M101" i="6"/>
  <c r="L101" i="6"/>
  <c r="K101" i="6"/>
  <c r="J101" i="6"/>
  <c r="I101" i="6"/>
  <c r="H101" i="6"/>
  <c r="E101" i="6"/>
  <c r="D101" i="6"/>
  <c r="Q100" i="6"/>
  <c r="P100" i="6"/>
  <c r="O100" i="6"/>
  <c r="N100" i="6"/>
  <c r="M100" i="6"/>
  <c r="L100" i="6"/>
  <c r="K100" i="6"/>
  <c r="J100" i="6"/>
  <c r="I100" i="6"/>
  <c r="H100" i="6"/>
  <c r="E100" i="6"/>
  <c r="D100" i="6"/>
  <c r="Q99" i="6"/>
  <c r="P99" i="6"/>
  <c r="O99" i="6"/>
  <c r="N99" i="6"/>
  <c r="M99" i="6"/>
  <c r="L99" i="6"/>
  <c r="K99" i="6"/>
  <c r="J99" i="6"/>
  <c r="I99" i="6"/>
  <c r="H99" i="6"/>
  <c r="E99" i="6"/>
  <c r="D99" i="6"/>
  <c r="Q98" i="6"/>
  <c r="P98" i="6"/>
  <c r="O98" i="6"/>
  <c r="N98" i="6"/>
  <c r="M98" i="6"/>
  <c r="L98" i="6"/>
  <c r="K98" i="6"/>
  <c r="J98" i="6"/>
  <c r="I98" i="6"/>
  <c r="H98" i="6"/>
  <c r="E98" i="6"/>
  <c r="D98" i="6"/>
  <c r="Q97" i="6"/>
  <c r="P97" i="6"/>
  <c r="O97" i="6"/>
  <c r="N97" i="6"/>
  <c r="M97" i="6"/>
  <c r="L97" i="6"/>
  <c r="K97" i="6"/>
  <c r="J97" i="6"/>
  <c r="I97" i="6"/>
  <c r="H97" i="6"/>
  <c r="E97" i="6"/>
  <c r="D97" i="6"/>
  <c r="Q96" i="6"/>
  <c r="P96" i="6"/>
  <c r="O96" i="6"/>
  <c r="N96" i="6"/>
  <c r="M96" i="6"/>
  <c r="L96" i="6"/>
  <c r="K96" i="6"/>
  <c r="J96" i="6"/>
  <c r="I96" i="6"/>
  <c r="H96" i="6"/>
  <c r="E96" i="6"/>
  <c r="D96" i="6"/>
  <c r="Q95" i="6"/>
  <c r="P95" i="6"/>
  <c r="O95" i="6"/>
  <c r="N95" i="6"/>
  <c r="M95" i="6"/>
  <c r="L95" i="6"/>
  <c r="K95" i="6"/>
  <c r="J95" i="6"/>
  <c r="I95" i="6"/>
  <c r="H95" i="6"/>
  <c r="E95" i="6"/>
  <c r="D95" i="6"/>
  <c r="Q94" i="6"/>
  <c r="P94" i="6"/>
  <c r="O94" i="6"/>
  <c r="N94" i="6"/>
  <c r="M94" i="6"/>
  <c r="L94" i="6"/>
  <c r="K94" i="6"/>
  <c r="J94" i="6"/>
  <c r="I94" i="6"/>
  <c r="H94" i="6"/>
  <c r="E94" i="6"/>
  <c r="D94" i="6"/>
  <c r="Q93" i="6"/>
  <c r="P93" i="6"/>
  <c r="O93" i="6"/>
  <c r="N93" i="6"/>
  <c r="M93" i="6"/>
  <c r="L93" i="6"/>
  <c r="K93" i="6"/>
  <c r="J93" i="6"/>
  <c r="I93" i="6"/>
  <c r="H93" i="6"/>
  <c r="E93" i="6"/>
  <c r="D93" i="6"/>
  <c r="Q92" i="6"/>
  <c r="P92" i="6"/>
  <c r="O92" i="6"/>
  <c r="N92" i="6"/>
  <c r="M92" i="6"/>
  <c r="L92" i="6"/>
  <c r="K92" i="6"/>
  <c r="J92" i="6"/>
  <c r="I92" i="6"/>
  <c r="H92" i="6"/>
  <c r="E92" i="6"/>
  <c r="D92" i="6"/>
  <c r="Q91" i="6"/>
  <c r="P91" i="6"/>
  <c r="O91" i="6"/>
  <c r="N91" i="6"/>
  <c r="M91" i="6"/>
  <c r="L91" i="6"/>
  <c r="K91" i="6"/>
  <c r="J91" i="6"/>
  <c r="I91" i="6"/>
  <c r="H91" i="6"/>
  <c r="E91" i="6"/>
  <c r="D91" i="6"/>
  <c r="Q90" i="6"/>
  <c r="P90" i="6"/>
  <c r="O90" i="6"/>
  <c r="N90" i="6"/>
  <c r="M90" i="6"/>
  <c r="L90" i="6"/>
  <c r="K90" i="6"/>
  <c r="J90" i="6"/>
  <c r="I90" i="6"/>
  <c r="H90" i="6"/>
  <c r="E90" i="6"/>
  <c r="D90" i="6"/>
  <c r="Q89" i="6"/>
  <c r="P89" i="6"/>
  <c r="O89" i="6"/>
  <c r="N89" i="6"/>
  <c r="M89" i="6"/>
  <c r="L89" i="6"/>
  <c r="K89" i="6"/>
  <c r="J89" i="6"/>
  <c r="I89" i="6"/>
  <c r="H89" i="6"/>
  <c r="E89" i="6"/>
  <c r="D89" i="6"/>
  <c r="Q88" i="6"/>
  <c r="P88" i="6"/>
  <c r="O88" i="6"/>
  <c r="N88" i="6"/>
  <c r="M88" i="6"/>
  <c r="L88" i="6"/>
  <c r="K88" i="6"/>
  <c r="J88" i="6"/>
  <c r="I88" i="6"/>
  <c r="H88" i="6"/>
  <c r="E88" i="6"/>
  <c r="D88" i="6"/>
  <c r="Q87" i="6"/>
  <c r="P87" i="6"/>
  <c r="O87" i="6"/>
  <c r="N87" i="6"/>
  <c r="M87" i="6"/>
  <c r="L87" i="6"/>
  <c r="K87" i="6"/>
  <c r="J87" i="6"/>
  <c r="I87" i="6"/>
  <c r="H87" i="6"/>
  <c r="E87" i="6"/>
  <c r="D87" i="6"/>
  <c r="Q86" i="6"/>
  <c r="P86" i="6"/>
  <c r="O86" i="6"/>
  <c r="N86" i="6"/>
  <c r="M86" i="6"/>
  <c r="L86" i="6"/>
  <c r="K86" i="6"/>
  <c r="J86" i="6"/>
  <c r="I86" i="6"/>
  <c r="H86" i="6"/>
  <c r="E86" i="6"/>
  <c r="D86" i="6"/>
  <c r="Q85" i="6"/>
  <c r="P85" i="6"/>
  <c r="O85" i="6"/>
  <c r="N85" i="6"/>
  <c r="M85" i="6"/>
  <c r="L85" i="6"/>
  <c r="K85" i="6"/>
  <c r="J85" i="6"/>
  <c r="I85" i="6"/>
  <c r="H85" i="6"/>
  <c r="E85" i="6"/>
  <c r="D85" i="6"/>
  <c r="Q84" i="6"/>
  <c r="P84" i="6"/>
  <c r="O84" i="6"/>
  <c r="N84" i="6"/>
  <c r="M84" i="6"/>
  <c r="L84" i="6"/>
  <c r="K84" i="6"/>
  <c r="J84" i="6"/>
  <c r="I84" i="6"/>
  <c r="H84" i="6"/>
  <c r="E84" i="6"/>
  <c r="D84" i="6"/>
  <c r="Q83" i="6"/>
  <c r="P83" i="6"/>
  <c r="O83" i="6"/>
  <c r="N83" i="6"/>
  <c r="M83" i="6"/>
  <c r="L83" i="6"/>
  <c r="K83" i="6"/>
  <c r="J83" i="6"/>
  <c r="I83" i="6"/>
  <c r="H83" i="6"/>
  <c r="E83" i="6"/>
  <c r="D83" i="6"/>
  <c r="Q82" i="6"/>
  <c r="P82" i="6"/>
  <c r="O82" i="6"/>
  <c r="N82" i="6"/>
  <c r="M82" i="6"/>
  <c r="L82" i="6"/>
  <c r="K82" i="6"/>
  <c r="J82" i="6"/>
  <c r="I82" i="6"/>
  <c r="H82" i="6"/>
  <c r="E82" i="6"/>
  <c r="D82" i="6"/>
  <c r="Q81" i="6"/>
  <c r="P81" i="6"/>
  <c r="O81" i="6"/>
  <c r="N81" i="6"/>
  <c r="M81" i="6"/>
  <c r="L81" i="6"/>
  <c r="K81" i="6"/>
  <c r="J81" i="6"/>
  <c r="I81" i="6"/>
  <c r="H81" i="6"/>
  <c r="E81" i="6"/>
  <c r="D81" i="6"/>
  <c r="Q80" i="6"/>
  <c r="P80" i="6"/>
  <c r="O80" i="6"/>
  <c r="N80" i="6"/>
  <c r="M80" i="6"/>
  <c r="L80" i="6"/>
  <c r="K80" i="6"/>
  <c r="J80" i="6"/>
  <c r="I80" i="6"/>
  <c r="H80" i="6"/>
  <c r="E80" i="6"/>
  <c r="D80" i="6"/>
  <c r="Q79" i="6"/>
  <c r="P79" i="6"/>
  <c r="O79" i="6"/>
  <c r="N79" i="6"/>
  <c r="M79" i="6"/>
  <c r="L79" i="6"/>
  <c r="K79" i="6"/>
  <c r="J79" i="6"/>
  <c r="I79" i="6"/>
  <c r="H79" i="6"/>
  <c r="E79" i="6"/>
  <c r="D79" i="6"/>
  <c r="Q78" i="6"/>
  <c r="P78" i="6"/>
  <c r="O78" i="6"/>
  <c r="N78" i="6"/>
  <c r="M78" i="6"/>
  <c r="L78" i="6"/>
  <c r="K78" i="6"/>
  <c r="J78" i="6"/>
  <c r="I78" i="6"/>
  <c r="H78" i="6"/>
  <c r="E78" i="6"/>
  <c r="D78" i="6"/>
  <c r="Q77" i="6"/>
  <c r="P77" i="6"/>
  <c r="O77" i="6"/>
  <c r="N77" i="6"/>
  <c r="M77" i="6"/>
  <c r="L77" i="6"/>
  <c r="K77" i="6"/>
  <c r="J77" i="6"/>
  <c r="I77" i="6"/>
  <c r="H77" i="6"/>
  <c r="E77" i="6"/>
  <c r="D77" i="6"/>
  <c r="Q76" i="6"/>
  <c r="P76" i="6"/>
  <c r="O76" i="6"/>
  <c r="N76" i="6"/>
  <c r="M76" i="6"/>
  <c r="L76" i="6"/>
  <c r="K76" i="6"/>
  <c r="J76" i="6"/>
  <c r="I76" i="6"/>
  <c r="H76" i="6"/>
  <c r="E76" i="6"/>
  <c r="D76" i="6"/>
  <c r="Q75" i="6"/>
  <c r="P75" i="6"/>
  <c r="O75" i="6"/>
  <c r="N75" i="6"/>
  <c r="M75" i="6"/>
  <c r="L75" i="6"/>
  <c r="K75" i="6"/>
  <c r="J75" i="6"/>
  <c r="I75" i="6"/>
  <c r="H75" i="6"/>
  <c r="E75" i="6"/>
  <c r="D75" i="6"/>
  <c r="Q74" i="6"/>
  <c r="P74" i="6"/>
  <c r="O74" i="6"/>
  <c r="N74" i="6"/>
  <c r="M74" i="6"/>
  <c r="L74" i="6"/>
  <c r="K74" i="6"/>
  <c r="J74" i="6"/>
  <c r="I74" i="6"/>
  <c r="H74" i="6"/>
  <c r="E74" i="6"/>
  <c r="D74" i="6"/>
  <c r="Q73" i="6"/>
  <c r="P73" i="6"/>
  <c r="O73" i="6"/>
  <c r="N73" i="6"/>
  <c r="M73" i="6"/>
  <c r="L73" i="6"/>
  <c r="K73" i="6"/>
  <c r="J73" i="6"/>
  <c r="I73" i="6"/>
  <c r="H73" i="6"/>
  <c r="E73" i="6"/>
  <c r="D73" i="6"/>
  <c r="Q72" i="6"/>
  <c r="P72" i="6"/>
  <c r="O72" i="6"/>
  <c r="N72" i="6"/>
  <c r="M72" i="6"/>
  <c r="L72" i="6"/>
  <c r="K72" i="6"/>
  <c r="J72" i="6"/>
  <c r="I72" i="6"/>
  <c r="H72" i="6"/>
  <c r="E72" i="6"/>
  <c r="D72" i="6"/>
  <c r="Q71" i="6"/>
  <c r="P71" i="6"/>
  <c r="O71" i="6"/>
  <c r="N71" i="6"/>
  <c r="M71" i="6"/>
  <c r="L71" i="6"/>
  <c r="K71" i="6"/>
  <c r="J71" i="6"/>
  <c r="I71" i="6"/>
  <c r="H71" i="6"/>
  <c r="E71" i="6"/>
  <c r="D71" i="6"/>
  <c r="Q70" i="6"/>
  <c r="P70" i="6"/>
  <c r="O70" i="6"/>
  <c r="N70" i="6"/>
  <c r="M70" i="6"/>
  <c r="L70" i="6"/>
  <c r="K70" i="6"/>
  <c r="J70" i="6"/>
  <c r="I70" i="6"/>
  <c r="H70" i="6"/>
  <c r="E70" i="6"/>
  <c r="D70" i="6"/>
  <c r="Q69" i="6"/>
  <c r="P69" i="6"/>
  <c r="O69" i="6"/>
  <c r="N69" i="6"/>
  <c r="M69" i="6"/>
  <c r="L69" i="6"/>
  <c r="K69" i="6"/>
  <c r="J69" i="6"/>
  <c r="I69" i="6"/>
  <c r="H69" i="6"/>
  <c r="E69" i="6"/>
  <c r="D69" i="6"/>
  <c r="Q68" i="6"/>
  <c r="P68" i="6"/>
  <c r="O68" i="6"/>
  <c r="N68" i="6"/>
  <c r="M68" i="6"/>
  <c r="L68" i="6"/>
  <c r="K68" i="6"/>
  <c r="J68" i="6"/>
  <c r="I68" i="6"/>
  <c r="H68" i="6"/>
  <c r="E68" i="6"/>
  <c r="D68" i="6"/>
  <c r="Q67" i="6"/>
  <c r="P67" i="6"/>
  <c r="O67" i="6"/>
  <c r="N67" i="6"/>
  <c r="M67" i="6"/>
  <c r="L67" i="6"/>
  <c r="K67" i="6"/>
  <c r="J67" i="6"/>
  <c r="I67" i="6"/>
  <c r="H67" i="6"/>
  <c r="E67" i="6"/>
  <c r="D67" i="6"/>
  <c r="Q66" i="6"/>
  <c r="P66" i="6"/>
  <c r="O66" i="6"/>
  <c r="N66" i="6"/>
  <c r="M66" i="6"/>
  <c r="L66" i="6"/>
  <c r="K66" i="6"/>
  <c r="J66" i="6"/>
  <c r="I66" i="6"/>
  <c r="H66" i="6"/>
  <c r="E66" i="6"/>
  <c r="D66" i="6"/>
  <c r="Q65" i="6"/>
  <c r="P65" i="6"/>
  <c r="O65" i="6"/>
  <c r="N65" i="6"/>
  <c r="M65" i="6"/>
  <c r="L65" i="6"/>
  <c r="K65" i="6"/>
  <c r="J65" i="6"/>
  <c r="I65" i="6"/>
  <c r="H65" i="6"/>
  <c r="E65" i="6"/>
  <c r="D65" i="6"/>
  <c r="Q64" i="6"/>
  <c r="P64" i="6"/>
  <c r="O64" i="6"/>
  <c r="N64" i="6"/>
  <c r="M64" i="6"/>
  <c r="L64" i="6"/>
  <c r="K64" i="6"/>
  <c r="J64" i="6"/>
  <c r="I64" i="6"/>
  <c r="H64" i="6"/>
  <c r="E64" i="6"/>
  <c r="D64" i="6"/>
  <c r="Q63" i="6"/>
  <c r="P63" i="6"/>
  <c r="O63" i="6"/>
  <c r="N63" i="6"/>
  <c r="M63" i="6"/>
  <c r="L63" i="6"/>
  <c r="K63" i="6"/>
  <c r="J63" i="6"/>
  <c r="I63" i="6"/>
  <c r="H63" i="6"/>
  <c r="E63" i="6"/>
  <c r="D63" i="6"/>
  <c r="Q62" i="6"/>
  <c r="P62" i="6"/>
  <c r="O62" i="6"/>
  <c r="N62" i="6"/>
  <c r="M62" i="6"/>
  <c r="L62" i="6"/>
  <c r="K62" i="6"/>
  <c r="J62" i="6"/>
  <c r="I62" i="6"/>
  <c r="H62" i="6"/>
  <c r="E62" i="6"/>
  <c r="D62" i="6"/>
  <c r="Q61" i="6"/>
  <c r="P61" i="6"/>
  <c r="O61" i="6"/>
  <c r="N61" i="6"/>
  <c r="M61" i="6"/>
  <c r="L61" i="6"/>
  <c r="K61" i="6"/>
  <c r="J61" i="6"/>
  <c r="I61" i="6"/>
  <c r="H61" i="6"/>
  <c r="E61" i="6"/>
  <c r="D61" i="6"/>
  <c r="Q60" i="6"/>
  <c r="P60" i="6"/>
  <c r="O60" i="6"/>
  <c r="N60" i="6"/>
  <c r="M60" i="6"/>
  <c r="L60" i="6"/>
  <c r="K60" i="6"/>
  <c r="J60" i="6"/>
  <c r="I60" i="6"/>
  <c r="H60" i="6"/>
  <c r="E60" i="6"/>
  <c r="D60" i="6"/>
  <c r="Q59" i="6"/>
  <c r="P59" i="6"/>
  <c r="O59" i="6"/>
  <c r="N59" i="6"/>
  <c r="M59" i="6"/>
  <c r="L59" i="6"/>
  <c r="K59" i="6"/>
  <c r="J59" i="6"/>
  <c r="I59" i="6"/>
  <c r="H59" i="6"/>
  <c r="E59" i="6"/>
  <c r="D59" i="6"/>
  <c r="Q58" i="6"/>
  <c r="P58" i="6"/>
  <c r="O58" i="6"/>
  <c r="N58" i="6"/>
  <c r="M58" i="6"/>
  <c r="L58" i="6"/>
  <c r="K58" i="6"/>
  <c r="J58" i="6"/>
  <c r="I58" i="6"/>
  <c r="H58" i="6"/>
  <c r="E58" i="6"/>
  <c r="D58" i="6"/>
  <c r="Q57" i="6"/>
  <c r="P57" i="6"/>
  <c r="O57" i="6"/>
  <c r="N57" i="6"/>
  <c r="M57" i="6"/>
  <c r="L57" i="6"/>
  <c r="K57" i="6"/>
  <c r="J57" i="6"/>
  <c r="I57" i="6"/>
  <c r="H57" i="6"/>
  <c r="E57" i="6"/>
  <c r="D57" i="6"/>
  <c r="Q56" i="6"/>
  <c r="P56" i="6"/>
  <c r="O56" i="6"/>
  <c r="N56" i="6"/>
  <c r="M56" i="6"/>
  <c r="L56" i="6"/>
  <c r="K56" i="6"/>
  <c r="J56" i="6"/>
  <c r="I56" i="6"/>
  <c r="H56" i="6"/>
  <c r="E56" i="6"/>
  <c r="D56" i="6"/>
  <c r="Q55" i="6"/>
  <c r="P55" i="6"/>
  <c r="O55" i="6"/>
  <c r="N55" i="6"/>
  <c r="M55" i="6"/>
  <c r="L55" i="6"/>
  <c r="K55" i="6"/>
  <c r="J55" i="6"/>
  <c r="I55" i="6"/>
  <c r="H55" i="6"/>
  <c r="E55" i="6"/>
  <c r="D55" i="6"/>
  <c r="Q54" i="6"/>
  <c r="P54" i="6"/>
  <c r="O54" i="6"/>
  <c r="N54" i="6"/>
  <c r="M54" i="6"/>
  <c r="L54" i="6"/>
  <c r="K54" i="6"/>
  <c r="J54" i="6"/>
  <c r="I54" i="6"/>
  <c r="H54" i="6"/>
  <c r="E54" i="6"/>
  <c r="D54" i="6"/>
  <c r="Q53" i="6"/>
  <c r="P53" i="6"/>
  <c r="O53" i="6"/>
  <c r="N53" i="6"/>
  <c r="M53" i="6"/>
  <c r="L53" i="6"/>
  <c r="K53" i="6"/>
  <c r="J53" i="6"/>
  <c r="I53" i="6"/>
  <c r="H53" i="6"/>
  <c r="E53" i="6"/>
  <c r="D53" i="6"/>
  <c r="Q52" i="6"/>
  <c r="P52" i="6"/>
  <c r="O52" i="6"/>
  <c r="N52" i="6"/>
  <c r="M52" i="6"/>
  <c r="L52" i="6"/>
  <c r="K52" i="6"/>
  <c r="J52" i="6"/>
  <c r="I52" i="6"/>
  <c r="H52" i="6"/>
  <c r="E52" i="6"/>
  <c r="D52" i="6"/>
  <c r="Q51" i="6"/>
  <c r="P51" i="6"/>
  <c r="O51" i="6"/>
  <c r="N51" i="6"/>
  <c r="M51" i="6"/>
  <c r="L51" i="6"/>
  <c r="K51" i="6"/>
  <c r="J51" i="6"/>
  <c r="I51" i="6"/>
  <c r="H51" i="6"/>
  <c r="E51" i="6"/>
  <c r="D51" i="6"/>
  <c r="Q50" i="6"/>
  <c r="P50" i="6"/>
  <c r="O50" i="6"/>
  <c r="N50" i="6"/>
  <c r="M50" i="6"/>
  <c r="L50" i="6"/>
  <c r="K50" i="6"/>
  <c r="J50" i="6"/>
  <c r="I50" i="6"/>
  <c r="H50" i="6"/>
  <c r="E50" i="6"/>
  <c r="D50" i="6"/>
  <c r="Q49" i="6"/>
  <c r="P49" i="6"/>
  <c r="O49" i="6"/>
  <c r="N49" i="6"/>
  <c r="M49" i="6"/>
  <c r="L49" i="6"/>
  <c r="K49" i="6"/>
  <c r="J49" i="6"/>
  <c r="I49" i="6"/>
  <c r="H49" i="6"/>
  <c r="E49" i="6"/>
  <c r="D49" i="6"/>
  <c r="Q48" i="6"/>
  <c r="P48" i="6"/>
  <c r="O48" i="6"/>
  <c r="N48" i="6"/>
  <c r="M48" i="6"/>
  <c r="L48" i="6"/>
  <c r="K48" i="6"/>
  <c r="J48" i="6"/>
  <c r="I48" i="6"/>
  <c r="H48" i="6"/>
  <c r="E48" i="6"/>
  <c r="D48" i="6"/>
  <c r="Q47" i="6"/>
  <c r="P47" i="6"/>
  <c r="O47" i="6"/>
  <c r="N47" i="6"/>
  <c r="M47" i="6"/>
  <c r="L47" i="6"/>
  <c r="K47" i="6"/>
  <c r="J47" i="6"/>
  <c r="I47" i="6"/>
  <c r="H47" i="6"/>
  <c r="E47" i="6"/>
  <c r="D47" i="6"/>
  <c r="Q46" i="6"/>
  <c r="P46" i="6"/>
  <c r="O46" i="6"/>
  <c r="N46" i="6"/>
  <c r="M46" i="6"/>
  <c r="L46" i="6"/>
  <c r="K46" i="6"/>
  <c r="J46" i="6"/>
  <c r="I46" i="6"/>
  <c r="H46" i="6"/>
  <c r="E46" i="6"/>
  <c r="D46" i="6"/>
  <c r="Q45" i="6"/>
  <c r="P45" i="6"/>
  <c r="O45" i="6"/>
  <c r="N45" i="6"/>
  <c r="M45" i="6"/>
  <c r="L45" i="6"/>
  <c r="K45" i="6"/>
  <c r="J45" i="6"/>
  <c r="I45" i="6"/>
  <c r="H45" i="6"/>
  <c r="E45" i="6"/>
  <c r="D45" i="6"/>
  <c r="Q44" i="6"/>
  <c r="P44" i="6"/>
  <c r="O44" i="6"/>
  <c r="N44" i="6"/>
  <c r="M44" i="6"/>
  <c r="L44" i="6"/>
  <c r="K44" i="6"/>
  <c r="J44" i="6"/>
  <c r="I44" i="6"/>
  <c r="H44" i="6"/>
  <c r="E44" i="6"/>
  <c r="D44" i="6"/>
  <c r="Q43" i="6"/>
  <c r="P43" i="6"/>
  <c r="O43" i="6"/>
  <c r="N43" i="6"/>
  <c r="M43" i="6"/>
  <c r="L43" i="6"/>
  <c r="K43" i="6"/>
  <c r="J43" i="6"/>
  <c r="I43" i="6"/>
  <c r="H43" i="6"/>
  <c r="E43" i="6"/>
  <c r="D43" i="6"/>
  <c r="Q42" i="6"/>
  <c r="P42" i="6"/>
  <c r="O42" i="6"/>
  <c r="N42" i="6"/>
  <c r="M42" i="6"/>
  <c r="L42" i="6"/>
  <c r="K42" i="6"/>
  <c r="J42" i="6"/>
  <c r="I42" i="6"/>
  <c r="H42" i="6"/>
  <c r="E42" i="6"/>
  <c r="D42" i="6"/>
  <c r="Q41" i="6"/>
  <c r="P41" i="6"/>
  <c r="O41" i="6"/>
  <c r="N41" i="6"/>
  <c r="M41" i="6"/>
  <c r="L41" i="6"/>
  <c r="K41" i="6"/>
  <c r="J41" i="6"/>
  <c r="I41" i="6"/>
  <c r="H41" i="6"/>
  <c r="E41" i="6"/>
  <c r="D41" i="6"/>
  <c r="Q40" i="6"/>
  <c r="P40" i="6"/>
  <c r="O40" i="6"/>
  <c r="N40" i="6"/>
  <c r="M40" i="6"/>
  <c r="L40" i="6"/>
  <c r="K40" i="6"/>
  <c r="J40" i="6"/>
  <c r="I40" i="6"/>
  <c r="H40" i="6"/>
  <c r="E40" i="6"/>
  <c r="D40" i="6"/>
  <c r="Q39" i="6"/>
  <c r="P39" i="6"/>
  <c r="O39" i="6"/>
  <c r="N39" i="6"/>
  <c r="M39" i="6"/>
  <c r="L39" i="6"/>
  <c r="K39" i="6"/>
  <c r="J39" i="6"/>
  <c r="I39" i="6"/>
  <c r="H39" i="6"/>
  <c r="E39" i="6"/>
  <c r="D39" i="6"/>
  <c r="Q38" i="6"/>
  <c r="P38" i="6"/>
  <c r="O38" i="6"/>
  <c r="N38" i="6"/>
  <c r="M38" i="6"/>
  <c r="L38" i="6"/>
  <c r="K38" i="6"/>
  <c r="J38" i="6"/>
  <c r="I38" i="6"/>
  <c r="H38" i="6"/>
  <c r="E38" i="6"/>
  <c r="D38" i="6"/>
  <c r="Q37" i="6"/>
  <c r="P37" i="6"/>
  <c r="O37" i="6"/>
  <c r="N37" i="6"/>
  <c r="M37" i="6"/>
  <c r="L37" i="6"/>
  <c r="K37" i="6"/>
  <c r="J37" i="6"/>
  <c r="I37" i="6"/>
  <c r="H37" i="6"/>
  <c r="E37" i="6"/>
  <c r="D37" i="6"/>
  <c r="Q36" i="6"/>
  <c r="P36" i="6"/>
  <c r="O36" i="6"/>
  <c r="N36" i="6"/>
  <c r="M36" i="6"/>
  <c r="L36" i="6"/>
  <c r="K36" i="6"/>
  <c r="J36" i="6"/>
  <c r="I36" i="6"/>
  <c r="H36" i="6"/>
  <c r="E36" i="6"/>
  <c r="D36" i="6"/>
  <c r="Q35" i="6"/>
  <c r="P35" i="6"/>
  <c r="O35" i="6"/>
  <c r="N35" i="6"/>
  <c r="M35" i="6"/>
  <c r="L35" i="6"/>
  <c r="K35" i="6"/>
  <c r="J35" i="6"/>
  <c r="I35" i="6"/>
  <c r="H35" i="6"/>
  <c r="E35" i="6"/>
  <c r="D35" i="6"/>
  <c r="Q34" i="6"/>
  <c r="P34" i="6"/>
  <c r="O34" i="6"/>
  <c r="N34" i="6"/>
  <c r="M34" i="6"/>
  <c r="L34" i="6"/>
  <c r="K34" i="6"/>
  <c r="J34" i="6"/>
  <c r="I34" i="6"/>
  <c r="H34" i="6"/>
  <c r="E34" i="6"/>
  <c r="D34" i="6"/>
  <c r="Q33" i="6"/>
  <c r="P33" i="6"/>
  <c r="O33" i="6"/>
  <c r="N33" i="6"/>
  <c r="M33" i="6"/>
  <c r="L33" i="6"/>
  <c r="K33" i="6"/>
  <c r="J33" i="6"/>
  <c r="I33" i="6"/>
  <c r="H33" i="6"/>
  <c r="E33" i="6"/>
  <c r="D33" i="6"/>
  <c r="Q32" i="6"/>
  <c r="P32" i="6"/>
  <c r="O32" i="6"/>
  <c r="N32" i="6"/>
  <c r="M32" i="6"/>
  <c r="L32" i="6"/>
  <c r="K32" i="6"/>
  <c r="J32" i="6"/>
  <c r="I32" i="6"/>
  <c r="H32" i="6"/>
  <c r="E32" i="6"/>
  <c r="D32" i="6"/>
  <c r="Q31" i="6"/>
  <c r="P31" i="6"/>
  <c r="O31" i="6"/>
  <c r="N31" i="6"/>
  <c r="M31" i="6"/>
  <c r="L31" i="6"/>
  <c r="K31" i="6"/>
  <c r="J31" i="6"/>
  <c r="I31" i="6"/>
  <c r="H31" i="6"/>
  <c r="E31" i="6"/>
  <c r="D31" i="6"/>
  <c r="Q30" i="6"/>
  <c r="P30" i="6"/>
  <c r="O30" i="6"/>
  <c r="N30" i="6"/>
  <c r="M30" i="6"/>
  <c r="L30" i="6"/>
  <c r="K30" i="6"/>
  <c r="J30" i="6"/>
  <c r="I30" i="6"/>
  <c r="H30" i="6"/>
  <c r="E30" i="6"/>
  <c r="D30" i="6"/>
  <c r="Q29" i="6"/>
  <c r="P29" i="6"/>
  <c r="O29" i="6"/>
  <c r="N29" i="6"/>
  <c r="M29" i="6"/>
  <c r="L29" i="6"/>
  <c r="K29" i="6"/>
  <c r="J29" i="6"/>
  <c r="I29" i="6"/>
  <c r="H29" i="6"/>
  <c r="E29" i="6"/>
  <c r="D29" i="6"/>
  <c r="Q28" i="6"/>
  <c r="P28" i="6"/>
  <c r="O28" i="6"/>
  <c r="N28" i="6"/>
  <c r="M28" i="6"/>
  <c r="L28" i="6"/>
  <c r="K28" i="6"/>
  <c r="J28" i="6"/>
  <c r="I28" i="6"/>
  <c r="H28" i="6"/>
  <c r="E28" i="6"/>
  <c r="D28" i="6"/>
  <c r="Q27" i="6"/>
  <c r="P27" i="6"/>
  <c r="O27" i="6"/>
  <c r="N27" i="6"/>
  <c r="M27" i="6"/>
  <c r="L27" i="6"/>
  <c r="K27" i="6"/>
  <c r="J27" i="6"/>
  <c r="I27" i="6"/>
  <c r="H27" i="6"/>
  <c r="E27" i="6"/>
  <c r="D27" i="6"/>
  <c r="Q26" i="6"/>
  <c r="P26" i="6"/>
  <c r="O26" i="6"/>
  <c r="N26" i="6"/>
  <c r="M26" i="6"/>
  <c r="L26" i="6"/>
  <c r="K26" i="6"/>
  <c r="J26" i="6"/>
  <c r="I26" i="6"/>
  <c r="H26" i="6"/>
  <c r="E26" i="6"/>
  <c r="D26" i="6"/>
  <c r="Q25" i="6"/>
  <c r="P25" i="6"/>
  <c r="O25" i="6"/>
  <c r="N25" i="6"/>
  <c r="M25" i="6"/>
  <c r="L25" i="6"/>
  <c r="K25" i="6"/>
  <c r="J25" i="6"/>
  <c r="I25" i="6"/>
  <c r="H25" i="6"/>
  <c r="E25" i="6"/>
  <c r="D25" i="6"/>
  <c r="Q24" i="6"/>
  <c r="P24" i="6"/>
  <c r="O24" i="6"/>
  <c r="N24" i="6"/>
  <c r="M24" i="6"/>
  <c r="L24" i="6"/>
  <c r="K24" i="6"/>
  <c r="J24" i="6"/>
  <c r="I24" i="6"/>
  <c r="H24" i="6"/>
  <c r="E24" i="6"/>
  <c r="D24" i="6"/>
  <c r="Q23" i="6"/>
  <c r="P23" i="6"/>
  <c r="O23" i="6"/>
  <c r="N23" i="6"/>
  <c r="M23" i="6"/>
  <c r="L23" i="6"/>
  <c r="K23" i="6"/>
  <c r="J23" i="6"/>
  <c r="I23" i="6"/>
  <c r="H23" i="6"/>
  <c r="E23" i="6"/>
  <c r="D23" i="6"/>
  <c r="Q22" i="6"/>
  <c r="P22" i="6"/>
  <c r="O22" i="6"/>
  <c r="N22" i="6"/>
  <c r="M22" i="6"/>
  <c r="L22" i="6"/>
  <c r="K22" i="6"/>
  <c r="J22" i="6"/>
  <c r="I22" i="6"/>
  <c r="H22" i="6"/>
  <c r="E22" i="6"/>
  <c r="D22" i="6"/>
  <c r="Q21" i="6"/>
  <c r="P21" i="6"/>
  <c r="O21" i="6"/>
  <c r="N21" i="6"/>
  <c r="M21" i="6"/>
  <c r="L21" i="6"/>
  <c r="K21" i="6"/>
  <c r="J21" i="6"/>
  <c r="I21" i="6"/>
  <c r="H21" i="6"/>
  <c r="E21" i="6"/>
  <c r="D21" i="6"/>
  <c r="Q20" i="6"/>
  <c r="P20" i="6"/>
  <c r="O20" i="6"/>
  <c r="N20" i="6"/>
  <c r="M20" i="6"/>
  <c r="L20" i="6"/>
  <c r="K20" i="6"/>
  <c r="J20" i="6"/>
  <c r="I20" i="6"/>
  <c r="H20" i="6"/>
  <c r="E20" i="6"/>
  <c r="D20" i="6"/>
  <c r="Q19" i="6"/>
  <c r="P19" i="6"/>
  <c r="O19" i="6"/>
  <c r="N19" i="6"/>
  <c r="M19" i="6"/>
  <c r="L19" i="6"/>
  <c r="K19" i="6"/>
  <c r="J19" i="6"/>
  <c r="I19" i="6"/>
  <c r="H19" i="6"/>
  <c r="E19" i="6"/>
  <c r="D19" i="6"/>
  <c r="Q18" i="6"/>
  <c r="P18" i="6"/>
  <c r="O18" i="6"/>
  <c r="N18" i="6"/>
  <c r="M18" i="6"/>
  <c r="L18" i="6"/>
  <c r="K18" i="6"/>
  <c r="J18" i="6"/>
  <c r="I18" i="6"/>
  <c r="H18" i="6"/>
  <c r="E18" i="6"/>
  <c r="D18" i="6"/>
  <c r="Q17" i="6"/>
  <c r="P17" i="6"/>
  <c r="O17" i="6"/>
  <c r="N17" i="6"/>
  <c r="M17" i="6"/>
  <c r="L17" i="6"/>
  <c r="K17" i="6"/>
  <c r="J17" i="6"/>
  <c r="I17" i="6"/>
  <c r="H17" i="6"/>
  <c r="E17" i="6"/>
  <c r="D17" i="6"/>
  <c r="Q16" i="6"/>
  <c r="P16" i="6"/>
  <c r="O16" i="6"/>
  <c r="N16" i="6"/>
  <c r="M16" i="6"/>
  <c r="L16" i="6"/>
  <c r="K16" i="6"/>
  <c r="J16" i="6"/>
  <c r="I16" i="6"/>
  <c r="H16" i="6"/>
  <c r="E16" i="6"/>
  <c r="D16" i="6"/>
  <c r="Q15" i="6"/>
  <c r="P15" i="6"/>
  <c r="O15" i="6"/>
  <c r="N15" i="6"/>
  <c r="M15" i="6"/>
  <c r="L15" i="6"/>
  <c r="K15" i="6"/>
  <c r="J15" i="6"/>
  <c r="I15" i="6"/>
  <c r="H15" i="6"/>
  <c r="E15" i="6"/>
  <c r="D15" i="6"/>
  <c r="Q14" i="6"/>
  <c r="P14" i="6"/>
  <c r="O14" i="6"/>
  <c r="N14" i="6"/>
  <c r="M14" i="6"/>
  <c r="L14" i="6"/>
  <c r="K14" i="6"/>
  <c r="J14" i="6"/>
  <c r="I14" i="6"/>
  <c r="H14" i="6"/>
  <c r="E14" i="6"/>
  <c r="D14" i="6"/>
  <c r="Q13" i="6"/>
  <c r="P13" i="6"/>
  <c r="O13" i="6"/>
  <c r="N13" i="6"/>
  <c r="M13" i="6"/>
  <c r="L13" i="6"/>
  <c r="K13" i="6"/>
  <c r="J13" i="6"/>
  <c r="I13" i="6"/>
  <c r="H13" i="6"/>
  <c r="E13" i="6"/>
  <c r="D13" i="6"/>
  <c r="Q12" i="6"/>
  <c r="P12" i="6"/>
  <c r="O12" i="6"/>
  <c r="N12" i="6"/>
  <c r="M12" i="6"/>
  <c r="L12" i="6"/>
  <c r="K12" i="6"/>
  <c r="J12" i="6"/>
  <c r="I12" i="6"/>
  <c r="H12" i="6"/>
  <c r="E12" i="6"/>
  <c r="D12" i="6"/>
  <c r="Q11" i="6"/>
  <c r="P11" i="6"/>
  <c r="O11" i="6"/>
  <c r="N11" i="6"/>
  <c r="M11" i="6"/>
  <c r="L11" i="6"/>
  <c r="K11" i="6"/>
  <c r="J11" i="6"/>
  <c r="I11" i="6"/>
  <c r="H11" i="6"/>
  <c r="E11" i="6"/>
  <c r="D11" i="6"/>
  <c r="Q10" i="6"/>
  <c r="P10" i="6"/>
  <c r="O10" i="6"/>
  <c r="N10" i="6"/>
  <c r="M10" i="6"/>
  <c r="L10" i="6"/>
  <c r="K10" i="6"/>
  <c r="J10" i="6"/>
  <c r="I10" i="6"/>
  <c r="H10" i="6"/>
  <c r="E10" i="6"/>
  <c r="D10" i="6"/>
  <c r="Q9" i="6"/>
  <c r="P9" i="6"/>
  <c r="O9" i="6"/>
  <c r="N9" i="6"/>
  <c r="M9" i="6"/>
  <c r="L9" i="6"/>
  <c r="K9" i="6"/>
  <c r="J9" i="6"/>
  <c r="I9" i="6"/>
  <c r="H9" i="6"/>
  <c r="E9" i="6"/>
  <c r="D9" i="6"/>
  <c r="Q8" i="6"/>
  <c r="P8" i="6"/>
  <c r="O8" i="6"/>
  <c r="N8" i="6"/>
  <c r="M8" i="6"/>
  <c r="L8" i="6"/>
  <c r="K8" i="6"/>
  <c r="J8" i="6"/>
  <c r="I8" i="6"/>
  <c r="H8" i="6"/>
  <c r="E8" i="6"/>
  <c r="D8" i="6"/>
  <c r="Q7" i="6"/>
  <c r="P7" i="6"/>
  <c r="O7" i="6"/>
  <c r="N7" i="6"/>
  <c r="M7" i="6"/>
  <c r="L7" i="6"/>
  <c r="K7" i="6"/>
  <c r="J7" i="6"/>
  <c r="I7" i="6"/>
  <c r="H7" i="6"/>
  <c r="E7" i="6"/>
  <c r="D7" i="6"/>
  <c r="Q6" i="6"/>
  <c r="P6" i="6"/>
  <c r="O6" i="6"/>
  <c r="N6" i="6"/>
  <c r="M6" i="6"/>
  <c r="L6" i="6"/>
  <c r="K6" i="6"/>
  <c r="J6" i="6"/>
  <c r="I6" i="6"/>
  <c r="H6" i="6"/>
  <c r="E6" i="6"/>
  <c r="D6" i="6"/>
  <c r="Q5" i="6"/>
  <c r="P5" i="6"/>
  <c r="O5" i="6"/>
  <c r="N5" i="6"/>
  <c r="M5" i="6"/>
  <c r="L5" i="6"/>
  <c r="K5" i="6"/>
  <c r="J5" i="6"/>
  <c r="I5" i="6"/>
  <c r="H5" i="6"/>
  <c r="E5" i="6"/>
  <c r="D5" i="6"/>
  <c r="Q4" i="6"/>
  <c r="P4" i="6"/>
  <c r="O4" i="6"/>
  <c r="N4" i="6"/>
  <c r="M4" i="6"/>
  <c r="L4" i="6"/>
  <c r="K4" i="6"/>
  <c r="J4" i="6"/>
  <c r="I4" i="6"/>
  <c r="H4" i="6"/>
  <c r="E4" i="6"/>
  <c r="E128" i="6" s="1"/>
  <c r="D4" i="6"/>
  <c r="D128" i="6" s="1"/>
  <c r="J4" i="8"/>
  <c r="K4" i="8" s="1"/>
  <c r="L4" i="8"/>
  <c r="J5" i="8"/>
  <c r="K5" i="8" s="1"/>
  <c r="L5" i="8"/>
  <c r="J6" i="8"/>
  <c r="K6" i="8" s="1"/>
  <c r="L6" i="8"/>
  <c r="J7" i="8"/>
  <c r="K7" i="8" s="1"/>
  <c r="L7" i="8"/>
  <c r="J8" i="8"/>
  <c r="K8" i="8" s="1"/>
  <c r="L8" i="8"/>
  <c r="J9" i="8"/>
  <c r="K9" i="8" s="1"/>
  <c r="L9" i="8"/>
  <c r="J10" i="8"/>
  <c r="K10" i="8" s="1"/>
  <c r="L10" i="8"/>
  <c r="J11" i="8"/>
  <c r="K11" i="8" s="1"/>
  <c r="L11" i="8"/>
  <c r="J12" i="8"/>
  <c r="K12" i="8" s="1"/>
  <c r="L12" i="8"/>
  <c r="J13" i="8"/>
  <c r="K13" i="8" s="1"/>
  <c r="L13" i="8"/>
  <c r="J14" i="8"/>
  <c r="K14" i="8" s="1"/>
  <c r="L14" i="8"/>
  <c r="J15" i="8"/>
  <c r="K15" i="8" s="1"/>
  <c r="L15" i="8"/>
  <c r="J16" i="8"/>
  <c r="K16" i="8" s="1"/>
  <c r="L16" i="8"/>
  <c r="J17" i="8"/>
  <c r="K17" i="8" s="1"/>
  <c r="L17" i="8"/>
  <c r="J18" i="8"/>
  <c r="K18" i="8" s="1"/>
  <c r="L18" i="8"/>
  <c r="J19" i="8"/>
  <c r="K19" i="8" s="1"/>
  <c r="L19" i="8"/>
  <c r="J20" i="8"/>
  <c r="K20" i="8" s="1"/>
  <c r="L20" i="8"/>
  <c r="J21" i="8"/>
  <c r="K21" i="8" s="1"/>
  <c r="L21" i="8"/>
  <c r="J22" i="8"/>
  <c r="K22" i="8" s="1"/>
  <c r="L22" i="8"/>
  <c r="J23" i="8"/>
  <c r="K23" i="8" s="1"/>
  <c r="L23" i="8"/>
  <c r="J24" i="8"/>
  <c r="K24" i="8" s="1"/>
  <c r="L24" i="8"/>
  <c r="J25" i="8"/>
  <c r="K25" i="8" s="1"/>
  <c r="L25" i="8"/>
  <c r="J26" i="8"/>
  <c r="K26" i="8" s="1"/>
  <c r="L26" i="8"/>
  <c r="J27" i="8"/>
  <c r="K27" i="8" s="1"/>
  <c r="L27" i="8"/>
  <c r="J28" i="8"/>
  <c r="K28" i="8" s="1"/>
  <c r="L28" i="8"/>
  <c r="J29" i="8"/>
  <c r="K29" i="8" s="1"/>
  <c r="L29" i="8"/>
  <c r="J30" i="8"/>
  <c r="K30" i="8" s="1"/>
  <c r="L30" i="8"/>
  <c r="J31" i="8"/>
  <c r="K31" i="8" s="1"/>
  <c r="L31" i="8"/>
  <c r="J32" i="8"/>
  <c r="K32" i="8" s="1"/>
  <c r="L32" i="8"/>
  <c r="J33" i="8"/>
  <c r="K33" i="8" s="1"/>
  <c r="L33" i="8"/>
  <c r="J34" i="8"/>
  <c r="K34" i="8" s="1"/>
  <c r="L34" i="8"/>
  <c r="J35" i="8"/>
  <c r="K35" i="8" s="1"/>
  <c r="L35" i="8"/>
  <c r="J36" i="8"/>
  <c r="K36" i="8" s="1"/>
  <c r="L36" i="8"/>
  <c r="J37" i="8"/>
  <c r="K37" i="8" s="1"/>
  <c r="L37" i="8"/>
  <c r="J38" i="8"/>
  <c r="K38" i="8" s="1"/>
  <c r="L38" i="8"/>
  <c r="J39" i="8"/>
  <c r="K39" i="8" s="1"/>
  <c r="L39" i="8"/>
  <c r="J40" i="8"/>
  <c r="K40" i="8" s="1"/>
  <c r="L40" i="8"/>
  <c r="J41" i="8"/>
  <c r="K41" i="8" s="1"/>
  <c r="L41" i="8"/>
  <c r="J42" i="8"/>
  <c r="K42" i="8" s="1"/>
  <c r="L42" i="8"/>
  <c r="J43" i="8"/>
  <c r="K43" i="8" s="1"/>
  <c r="L43" i="8"/>
  <c r="J44" i="8"/>
  <c r="K44" i="8" s="1"/>
  <c r="L44" i="8"/>
  <c r="J45" i="8"/>
  <c r="K45" i="8" s="1"/>
  <c r="L45" i="8"/>
  <c r="J46" i="8"/>
  <c r="K46" i="8" s="1"/>
  <c r="L46" i="8"/>
  <c r="J47" i="8"/>
  <c r="K47" i="8" s="1"/>
  <c r="L47" i="8"/>
  <c r="J48" i="8"/>
  <c r="K48" i="8" s="1"/>
  <c r="L48" i="8"/>
  <c r="J49" i="8"/>
  <c r="K49" i="8" s="1"/>
  <c r="L49" i="8"/>
  <c r="J50" i="8"/>
  <c r="K50" i="8" s="1"/>
  <c r="L50" i="8"/>
  <c r="J51" i="8"/>
  <c r="K51" i="8" s="1"/>
  <c r="L51" i="8"/>
  <c r="J52" i="8"/>
  <c r="K52" i="8" s="1"/>
  <c r="L52" i="8"/>
  <c r="J53" i="8"/>
  <c r="K53" i="8" s="1"/>
  <c r="L53" i="8"/>
  <c r="J54" i="8"/>
  <c r="K54" i="8" s="1"/>
  <c r="L54" i="8"/>
  <c r="J55" i="8"/>
  <c r="K55" i="8" s="1"/>
  <c r="L55" i="8"/>
  <c r="J56" i="8"/>
  <c r="K56" i="8" s="1"/>
  <c r="L56" i="8"/>
  <c r="J57" i="8"/>
  <c r="K57" i="8" s="1"/>
  <c r="L57" i="8"/>
  <c r="J58" i="8"/>
  <c r="K58" i="8" s="1"/>
  <c r="L58" i="8"/>
  <c r="J59" i="8"/>
  <c r="K59" i="8" s="1"/>
  <c r="L59" i="8"/>
  <c r="J60" i="8"/>
  <c r="K60" i="8" s="1"/>
  <c r="L60" i="8"/>
  <c r="J61" i="8"/>
  <c r="K61" i="8" s="1"/>
  <c r="L61" i="8"/>
  <c r="J62" i="8"/>
  <c r="K62" i="8" s="1"/>
  <c r="L62" i="8"/>
  <c r="J63" i="8"/>
  <c r="K63" i="8" s="1"/>
  <c r="L63" i="8"/>
  <c r="J64" i="8"/>
  <c r="K64" i="8" s="1"/>
  <c r="L64" i="8"/>
  <c r="J65" i="8"/>
  <c r="K65" i="8" s="1"/>
  <c r="L65" i="8"/>
  <c r="J66" i="8"/>
  <c r="K66" i="8" s="1"/>
  <c r="L66" i="8"/>
  <c r="J67" i="8"/>
  <c r="K67" i="8" s="1"/>
  <c r="L67" i="8"/>
  <c r="J68" i="8"/>
  <c r="K68" i="8" s="1"/>
  <c r="L68" i="8"/>
  <c r="J69" i="8"/>
  <c r="K69" i="8" s="1"/>
  <c r="L69" i="8"/>
  <c r="J70" i="8"/>
  <c r="K70" i="8" s="1"/>
  <c r="L70" i="8"/>
  <c r="J71" i="8"/>
  <c r="K71" i="8" s="1"/>
  <c r="L71" i="8"/>
  <c r="J72" i="8"/>
  <c r="K72" i="8" s="1"/>
  <c r="L72" i="8"/>
  <c r="J73" i="8"/>
  <c r="K73" i="8" s="1"/>
  <c r="L73" i="8"/>
  <c r="J74" i="8"/>
  <c r="K74" i="8" s="1"/>
  <c r="L74" i="8"/>
  <c r="J75" i="8"/>
  <c r="K75" i="8" s="1"/>
  <c r="L75" i="8"/>
  <c r="J76" i="8"/>
  <c r="K76" i="8" s="1"/>
  <c r="L76" i="8"/>
  <c r="J77" i="8"/>
  <c r="K77" i="8" s="1"/>
  <c r="L77" i="8"/>
  <c r="J78" i="8"/>
  <c r="K78" i="8" s="1"/>
  <c r="L78" i="8"/>
  <c r="J79" i="8"/>
  <c r="K79" i="8" s="1"/>
  <c r="L79" i="8"/>
  <c r="J80" i="8"/>
  <c r="K80" i="8" s="1"/>
  <c r="L80" i="8"/>
  <c r="J81" i="8"/>
  <c r="K81" i="8" s="1"/>
  <c r="L81" i="8"/>
  <c r="J82" i="8"/>
  <c r="K82" i="8" s="1"/>
  <c r="L82" i="8"/>
  <c r="J83" i="8"/>
  <c r="K83" i="8" s="1"/>
  <c r="L83" i="8"/>
  <c r="J84" i="8"/>
  <c r="K84" i="8" s="1"/>
  <c r="L84" i="8"/>
  <c r="J85" i="8"/>
  <c r="K85" i="8" s="1"/>
  <c r="L85" i="8"/>
  <c r="J86" i="8"/>
  <c r="K86" i="8" s="1"/>
  <c r="L86" i="8"/>
  <c r="J87" i="8"/>
  <c r="K87" i="8" s="1"/>
  <c r="L87" i="8"/>
  <c r="J88" i="8"/>
  <c r="K88" i="8" s="1"/>
  <c r="L88" i="8"/>
  <c r="J89" i="8"/>
  <c r="K89" i="8" s="1"/>
  <c r="L89" i="8"/>
  <c r="J90" i="8"/>
  <c r="K90" i="8" s="1"/>
  <c r="L90" i="8"/>
  <c r="J91" i="8"/>
  <c r="K91" i="8" s="1"/>
  <c r="L91" i="8"/>
  <c r="J92" i="8"/>
  <c r="K92" i="8" s="1"/>
  <c r="L92" i="8"/>
  <c r="J93" i="8"/>
  <c r="K93" i="8" s="1"/>
  <c r="L93" i="8"/>
  <c r="J94" i="8"/>
  <c r="K94" i="8" s="1"/>
  <c r="L94" i="8"/>
  <c r="J95" i="8"/>
  <c r="K95" i="8" s="1"/>
  <c r="L95" i="8"/>
  <c r="J96" i="8"/>
  <c r="K96" i="8" s="1"/>
  <c r="L96" i="8"/>
  <c r="J97" i="8"/>
  <c r="K97" i="8" s="1"/>
  <c r="L97" i="8"/>
  <c r="J98" i="8"/>
  <c r="K98" i="8" s="1"/>
  <c r="L98" i="8"/>
  <c r="J99" i="8"/>
  <c r="K99" i="8" s="1"/>
  <c r="L99" i="8"/>
  <c r="J100" i="8"/>
  <c r="K100" i="8" s="1"/>
  <c r="L100" i="8"/>
  <c r="J101" i="8"/>
  <c r="K101" i="8" s="1"/>
  <c r="L101" i="8"/>
  <c r="J102" i="8"/>
  <c r="K102" i="8" s="1"/>
  <c r="L102" i="8"/>
  <c r="J103" i="8"/>
  <c r="K103" i="8" s="1"/>
  <c r="L103" i="8"/>
  <c r="J104" i="8"/>
  <c r="K104" i="8" s="1"/>
  <c r="L104" i="8"/>
  <c r="J105" i="8"/>
  <c r="K105" i="8" s="1"/>
  <c r="L105" i="8"/>
  <c r="J106" i="8"/>
  <c r="K106" i="8" s="1"/>
  <c r="L106" i="8"/>
  <c r="J107" i="8"/>
  <c r="K107" i="8" s="1"/>
  <c r="L107" i="8"/>
  <c r="J108" i="8"/>
  <c r="K108" i="8" s="1"/>
  <c r="L108" i="8"/>
  <c r="J109" i="8"/>
  <c r="K109" i="8" s="1"/>
  <c r="L109" i="8"/>
  <c r="J110" i="8"/>
  <c r="K110" i="8" s="1"/>
  <c r="L110" i="8"/>
  <c r="J111" i="8"/>
  <c r="K111" i="8" s="1"/>
  <c r="L111" i="8"/>
  <c r="J112" i="8"/>
  <c r="K112" i="8" s="1"/>
  <c r="L112" i="8"/>
  <c r="J113" i="8"/>
  <c r="K113" i="8" s="1"/>
  <c r="L113" i="8"/>
  <c r="J114" i="8"/>
  <c r="K114" i="8" s="1"/>
  <c r="L114" i="8"/>
  <c r="J115" i="8"/>
  <c r="K115" i="8" s="1"/>
  <c r="L115" i="8"/>
  <c r="J116" i="8"/>
  <c r="K116" i="8" s="1"/>
  <c r="L116" i="8"/>
  <c r="J117" i="8"/>
  <c r="K117" i="8" s="1"/>
  <c r="L117" i="8"/>
  <c r="J118" i="8"/>
  <c r="K118" i="8" s="1"/>
  <c r="L118" i="8"/>
  <c r="J119" i="8"/>
  <c r="K119" i="8" s="1"/>
  <c r="L119" i="8"/>
  <c r="J120" i="8"/>
  <c r="K120" i="8" s="1"/>
  <c r="L120" i="8"/>
  <c r="J121" i="8"/>
  <c r="K121" i="8" s="1"/>
  <c r="L121" i="8"/>
  <c r="J122" i="8"/>
  <c r="K122" i="8" s="1"/>
  <c r="L122" i="8"/>
  <c r="J123" i="8"/>
  <c r="K123" i="8" s="1"/>
  <c r="L123" i="8"/>
  <c r="J124" i="8"/>
  <c r="K124" i="8" s="1"/>
  <c r="L124" i="8"/>
  <c r="J125" i="8"/>
  <c r="K125" i="8" s="1"/>
  <c r="L125" i="8"/>
  <c r="J126" i="8"/>
  <c r="K126" i="8" s="1"/>
  <c r="L126" i="8"/>
  <c r="J127" i="8"/>
  <c r="K127" i="8" s="1"/>
  <c r="L127" i="8"/>
  <c r="J128" i="8"/>
  <c r="K128" i="8" s="1"/>
  <c r="L128" i="8"/>
  <c r="J129" i="8"/>
  <c r="K129" i="8" s="1"/>
  <c r="L129" i="8"/>
  <c r="J130" i="8"/>
  <c r="K130" i="8" s="1"/>
  <c r="L130" i="8"/>
  <c r="J131" i="8"/>
  <c r="K131" i="8" s="1"/>
  <c r="L131" i="8"/>
  <c r="J132" i="8"/>
  <c r="K132" i="8" s="1"/>
  <c r="L132" i="8"/>
  <c r="J133" i="8"/>
  <c r="K133" i="8" s="1"/>
  <c r="L133" i="8"/>
  <c r="J134" i="8"/>
  <c r="K134" i="8" s="1"/>
  <c r="L134" i="8"/>
  <c r="J135" i="8"/>
  <c r="K135" i="8" s="1"/>
  <c r="L135" i="8"/>
  <c r="J136" i="8"/>
  <c r="K136" i="8" s="1"/>
  <c r="L136" i="8"/>
  <c r="J137" i="8"/>
  <c r="K137" i="8" s="1"/>
  <c r="L137" i="8"/>
  <c r="J138" i="8"/>
  <c r="K138" i="8" s="1"/>
  <c r="L138" i="8"/>
  <c r="J139" i="8"/>
  <c r="K139" i="8" s="1"/>
  <c r="L139" i="8"/>
  <c r="J140" i="8"/>
  <c r="K140" i="8" s="1"/>
  <c r="L140" i="8"/>
  <c r="J141" i="8"/>
  <c r="K141" i="8" s="1"/>
  <c r="L141" i="8"/>
  <c r="J142" i="8"/>
  <c r="K142" i="8" s="1"/>
  <c r="L142" i="8"/>
  <c r="J143" i="8"/>
  <c r="K143" i="8" s="1"/>
  <c r="L143" i="8"/>
  <c r="J144" i="8"/>
  <c r="K144" i="8" s="1"/>
  <c r="L144" i="8"/>
  <c r="J145" i="8"/>
  <c r="K145" i="8" s="1"/>
  <c r="L145" i="8"/>
  <c r="J146" i="8"/>
  <c r="K146" i="8" s="1"/>
  <c r="L146" i="8"/>
  <c r="J147" i="8"/>
  <c r="K147" i="8" s="1"/>
  <c r="L147" i="8"/>
  <c r="J148" i="8"/>
  <c r="K148" i="8" s="1"/>
  <c r="L148" i="8"/>
  <c r="J149" i="8"/>
  <c r="K149" i="8" s="1"/>
  <c r="L149" i="8"/>
  <c r="J150" i="8"/>
  <c r="K150" i="8" s="1"/>
  <c r="L150" i="8"/>
  <c r="J151" i="8"/>
  <c r="K151" i="8" s="1"/>
  <c r="L151" i="8"/>
  <c r="J152" i="8"/>
  <c r="K152" i="8" s="1"/>
  <c r="L152" i="8"/>
  <c r="J153" i="8"/>
  <c r="K153" i="8" s="1"/>
  <c r="L153" i="8"/>
  <c r="J154" i="8"/>
  <c r="K154" i="8" s="1"/>
  <c r="L154" i="8"/>
  <c r="J155" i="8"/>
  <c r="K155" i="8" s="1"/>
  <c r="L155" i="8"/>
  <c r="J156" i="8"/>
  <c r="K156" i="8" s="1"/>
  <c r="L156" i="8"/>
  <c r="J157" i="8"/>
  <c r="K157" i="8" s="1"/>
  <c r="L157" i="8"/>
  <c r="J158" i="8"/>
  <c r="K158" i="8" s="1"/>
  <c r="L158" i="8"/>
  <c r="J159" i="8"/>
  <c r="K159" i="8" s="1"/>
  <c r="L159" i="8"/>
  <c r="J160" i="8"/>
  <c r="K160" i="8" s="1"/>
  <c r="L160" i="8"/>
  <c r="J161" i="8"/>
  <c r="K161" i="8" s="1"/>
  <c r="L161" i="8"/>
  <c r="J162" i="8"/>
  <c r="K162" i="8" s="1"/>
  <c r="L162" i="8"/>
  <c r="J163" i="8"/>
  <c r="K163" i="8" s="1"/>
  <c r="L163" i="8"/>
  <c r="J164" i="8"/>
  <c r="K164" i="8" s="1"/>
  <c r="L164" i="8"/>
  <c r="J165" i="8"/>
  <c r="K165" i="8" s="1"/>
  <c r="L165" i="8"/>
  <c r="J166" i="8"/>
  <c r="K166" i="8" s="1"/>
  <c r="L166" i="8"/>
  <c r="J167" i="8"/>
  <c r="K167" i="8" s="1"/>
  <c r="L167" i="8"/>
  <c r="J168" i="8"/>
  <c r="K168" i="8" s="1"/>
  <c r="L168" i="8"/>
  <c r="J169" i="8"/>
  <c r="K169" i="8" s="1"/>
  <c r="L169" i="8"/>
  <c r="J170" i="8"/>
  <c r="K170" i="8" s="1"/>
  <c r="L170" i="8"/>
  <c r="J171" i="8"/>
  <c r="K171" i="8" s="1"/>
  <c r="L171" i="8"/>
  <c r="J172" i="8"/>
  <c r="K172" i="8" s="1"/>
  <c r="L172" i="8"/>
  <c r="J173" i="8"/>
  <c r="K173" i="8" s="1"/>
  <c r="L173" i="8"/>
  <c r="J174" i="8"/>
  <c r="K174" i="8" s="1"/>
  <c r="L174" i="8"/>
  <c r="J175" i="8"/>
  <c r="K175" i="8" s="1"/>
  <c r="L175" i="8"/>
  <c r="J176" i="8"/>
  <c r="K176" i="8" s="1"/>
  <c r="L176" i="8"/>
  <c r="J177" i="8"/>
  <c r="K177" i="8" s="1"/>
  <c r="L177" i="8"/>
  <c r="J178" i="8"/>
  <c r="K178" i="8" s="1"/>
  <c r="L178" i="8"/>
  <c r="J179" i="8"/>
  <c r="K179" i="8" s="1"/>
  <c r="L179" i="8"/>
  <c r="J180" i="8"/>
  <c r="K180" i="8" s="1"/>
  <c r="L180" i="8"/>
  <c r="J181" i="8"/>
  <c r="K181" i="8" s="1"/>
  <c r="L181" i="8"/>
  <c r="J182" i="8"/>
  <c r="K182" i="8" s="1"/>
  <c r="L182" i="8"/>
  <c r="J183" i="8"/>
  <c r="K183" i="8" s="1"/>
  <c r="L183" i="8"/>
  <c r="J184" i="8"/>
  <c r="K184" i="8" s="1"/>
  <c r="L184" i="8"/>
  <c r="J185" i="8"/>
  <c r="K185" i="8" s="1"/>
  <c r="L185" i="8"/>
  <c r="J186" i="8"/>
  <c r="K186" i="8" s="1"/>
  <c r="L186" i="8"/>
  <c r="J187" i="8"/>
  <c r="K187" i="8" s="1"/>
  <c r="L187" i="8"/>
  <c r="J188" i="8"/>
  <c r="K188" i="8" s="1"/>
  <c r="L188" i="8"/>
  <c r="J189" i="8"/>
  <c r="K189" i="8" s="1"/>
  <c r="L189" i="8"/>
  <c r="J190" i="8"/>
  <c r="K190" i="8" s="1"/>
  <c r="L190" i="8"/>
  <c r="J191" i="8"/>
  <c r="K191" i="8" s="1"/>
  <c r="L191" i="8"/>
  <c r="J192" i="8"/>
  <c r="K192" i="8" s="1"/>
  <c r="L192" i="8"/>
  <c r="J193" i="8"/>
  <c r="K193" i="8" s="1"/>
  <c r="L193" i="8"/>
  <c r="J194" i="8"/>
  <c r="K194" i="8" s="1"/>
  <c r="L194" i="8"/>
  <c r="J195" i="8"/>
  <c r="K195" i="8" s="1"/>
  <c r="L195" i="8"/>
  <c r="J196" i="8"/>
  <c r="K196" i="8" s="1"/>
  <c r="L196" i="8"/>
  <c r="J197" i="8"/>
  <c r="K197" i="8" s="1"/>
  <c r="L197" i="8"/>
  <c r="J198" i="8"/>
  <c r="K198" i="8" s="1"/>
  <c r="L198" i="8"/>
  <c r="J199" i="8"/>
  <c r="K199" i="8" s="1"/>
  <c r="L199" i="8"/>
  <c r="J200" i="8"/>
  <c r="K200" i="8" s="1"/>
  <c r="L200" i="8"/>
  <c r="J201" i="8"/>
  <c r="K201" i="8" s="1"/>
  <c r="L201" i="8"/>
  <c r="J202" i="8"/>
  <c r="K202" i="8" s="1"/>
  <c r="L202" i="8"/>
  <c r="J203" i="8"/>
  <c r="K203" i="8" s="1"/>
  <c r="L203" i="8"/>
  <c r="J204" i="8"/>
  <c r="K204" i="8" s="1"/>
  <c r="L204" i="8"/>
  <c r="J205" i="8"/>
  <c r="K205" i="8" s="1"/>
  <c r="L205" i="8"/>
  <c r="J206" i="8"/>
  <c r="K206" i="8" s="1"/>
  <c r="L206" i="8"/>
  <c r="J207" i="8"/>
  <c r="K207" i="8" s="1"/>
  <c r="L207" i="8"/>
  <c r="J208" i="8"/>
  <c r="K208" i="8" s="1"/>
  <c r="L208" i="8"/>
  <c r="J209" i="8"/>
  <c r="K209" i="8" s="1"/>
  <c r="L209" i="8"/>
  <c r="J210" i="8"/>
  <c r="K210" i="8" s="1"/>
  <c r="L210" i="8"/>
  <c r="J211" i="8"/>
  <c r="K211" i="8" s="1"/>
  <c r="L211" i="8"/>
  <c r="J212" i="8"/>
  <c r="K212" i="8" s="1"/>
  <c r="L212" i="8"/>
  <c r="J213" i="8"/>
  <c r="K213" i="8" s="1"/>
  <c r="L213" i="8"/>
  <c r="J214" i="8"/>
  <c r="K214" i="8" s="1"/>
  <c r="L214" i="8"/>
  <c r="J215" i="8"/>
  <c r="K215" i="8" s="1"/>
  <c r="L215" i="8"/>
  <c r="J216" i="8"/>
  <c r="K216" i="8" s="1"/>
  <c r="L216" i="8"/>
  <c r="J217" i="8"/>
  <c r="K217" i="8" s="1"/>
  <c r="L217" i="8"/>
  <c r="J218" i="8"/>
  <c r="K218" i="8" s="1"/>
  <c r="L218" i="8"/>
  <c r="J219" i="8"/>
  <c r="K219" i="8" s="1"/>
  <c r="L219" i="8"/>
  <c r="J220" i="8"/>
  <c r="K220" i="8" s="1"/>
  <c r="L220" i="8"/>
  <c r="J221" i="8"/>
  <c r="K221" i="8" s="1"/>
  <c r="L221" i="8"/>
  <c r="J222" i="8"/>
  <c r="K222" i="8" s="1"/>
  <c r="L222" i="8"/>
  <c r="J223" i="8"/>
  <c r="K223" i="8" s="1"/>
  <c r="L223" i="8"/>
  <c r="J224" i="8"/>
  <c r="K224" i="8" s="1"/>
  <c r="L224" i="8"/>
  <c r="J225" i="8"/>
  <c r="K225" i="8" s="1"/>
  <c r="L225" i="8"/>
  <c r="J226" i="8"/>
  <c r="K226" i="8" s="1"/>
  <c r="L226" i="8"/>
  <c r="J227" i="8"/>
  <c r="K227" i="8" s="1"/>
  <c r="L227" i="8"/>
  <c r="J228" i="8"/>
  <c r="K228" i="8" s="1"/>
  <c r="L228" i="8"/>
  <c r="J229" i="8"/>
  <c r="K229" i="8" s="1"/>
  <c r="L229" i="8"/>
  <c r="J230" i="8"/>
  <c r="K230" i="8" s="1"/>
  <c r="L230" i="8"/>
  <c r="J231" i="8"/>
  <c r="K231" i="8" s="1"/>
  <c r="L231" i="8"/>
  <c r="J232" i="8"/>
  <c r="K232" i="8" s="1"/>
  <c r="L232" i="8"/>
  <c r="J233" i="8"/>
  <c r="K233" i="8" s="1"/>
  <c r="L233" i="8"/>
  <c r="J234" i="8"/>
  <c r="K234" i="8" s="1"/>
  <c r="L234" i="8"/>
  <c r="J235" i="8"/>
  <c r="K235" i="8" s="1"/>
  <c r="L235" i="8"/>
  <c r="J236" i="8"/>
  <c r="K236" i="8" s="1"/>
  <c r="L236" i="8"/>
  <c r="J237" i="8"/>
  <c r="K237" i="8" s="1"/>
  <c r="L237" i="8"/>
  <c r="J238" i="8"/>
  <c r="K238" i="8" s="1"/>
  <c r="L238" i="8"/>
  <c r="J239" i="8"/>
  <c r="K239" i="8" s="1"/>
  <c r="L239" i="8"/>
  <c r="J240" i="8"/>
  <c r="K240" i="8" s="1"/>
  <c r="L240" i="8"/>
  <c r="J241" i="8"/>
  <c r="K241" i="8" s="1"/>
  <c r="L241" i="8"/>
  <c r="J242" i="8"/>
  <c r="K242" i="8" s="1"/>
  <c r="L242" i="8"/>
  <c r="J243" i="8"/>
  <c r="K243" i="8" s="1"/>
  <c r="L243" i="8"/>
  <c r="J244" i="8"/>
  <c r="K244" i="8" s="1"/>
  <c r="L244" i="8"/>
  <c r="J245" i="8"/>
  <c r="K245" i="8" s="1"/>
  <c r="L245" i="8"/>
  <c r="J246" i="8"/>
  <c r="K246" i="8" s="1"/>
  <c r="L246" i="8"/>
  <c r="J247" i="8"/>
  <c r="K247" i="8" s="1"/>
  <c r="L247" i="8"/>
  <c r="J248" i="8"/>
  <c r="K248" i="8" s="1"/>
  <c r="L248" i="8"/>
  <c r="J249" i="8"/>
  <c r="K249" i="8" s="1"/>
  <c r="L249" i="8"/>
  <c r="J250" i="8"/>
  <c r="K250" i="8" s="1"/>
  <c r="L250" i="8"/>
  <c r="J251" i="8"/>
  <c r="K251" i="8" s="1"/>
  <c r="L251" i="8"/>
  <c r="J252" i="8"/>
  <c r="K252" i="8" s="1"/>
  <c r="L252" i="8"/>
  <c r="L3" i="8"/>
  <c r="J3" i="8"/>
  <c r="K3" i="8" s="1"/>
  <c r="C3" i="10" l="1"/>
  <c r="C2" i="10"/>
  <c r="C5" i="3" l="1"/>
  <c r="F31" i="6" l="1"/>
  <c r="G31" i="6" s="1"/>
  <c r="F34" i="6"/>
  <c r="G34" i="6" s="1"/>
  <c r="F38" i="6"/>
  <c r="G38" i="6" s="1"/>
  <c r="F42" i="6"/>
  <c r="G42" i="6" s="1"/>
  <c r="F27" i="6" l="1"/>
  <c r="G27" i="6" s="1"/>
  <c r="F23" i="6"/>
  <c r="G23" i="6" s="1"/>
  <c r="F19" i="6"/>
  <c r="G19" i="6" s="1"/>
  <c r="F15" i="6"/>
  <c r="G15" i="6" s="1"/>
  <c r="F11" i="6"/>
  <c r="G11" i="6" s="1"/>
  <c r="F7" i="6"/>
  <c r="G7" i="6" s="1"/>
  <c r="F4" i="6"/>
  <c r="F26" i="6"/>
  <c r="G26" i="6" s="1"/>
  <c r="F14" i="6"/>
  <c r="G14" i="6" s="1"/>
  <c r="F10" i="6"/>
  <c r="G10" i="6" s="1"/>
  <c r="F28" i="6"/>
  <c r="G28" i="6" s="1"/>
  <c r="F24" i="6"/>
  <c r="G24" i="6" s="1"/>
  <c r="F20" i="6"/>
  <c r="G20" i="6" s="1"/>
  <c r="F16" i="6"/>
  <c r="G16" i="6" s="1"/>
  <c r="F12" i="6"/>
  <c r="G12" i="6" s="1"/>
  <c r="F8" i="6"/>
  <c r="G8" i="6" s="1"/>
  <c r="F22" i="6"/>
  <c r="G22" i="6" s="1"/>
  <c r="F18" i="6"/>
  <c r="G18" i="6" s="1"/>
  <c r="F6" i="6"/>
  <c r="G6" i="6" s="1"/>
  <c r="F127" i="6"/>
  <c r="G127" i="6" s="1"/>
  <c r="F123" i="6"/>
  <c r="G123" i="6" s="1"/>
  <c r="F119" i="6"/>
  <c r="G119" i="6" s="1"/>
  <c r="F115" i="6"/>
  <c r="G115" i="6" s="1"/>
  <c r="F112" i="6"/>
  <c r="G112" i="6" s="1"/>
  <c r="F107" i="6"/>
  <c r="G107" i="6" s="1"/>
  <c r="F101" i="6"/>
  <c r="G101" i="6" s="1"/>
  <c r="F97" i="6"/>
  <c r="G97" i="6" s="1"/>
  <c r="F93" i="6"/>
  <c r="G93" i="6" s="1"/>
  <c r="F89" i="6"/>
  <c r="G89" i="6" s="1"/>
  <c r="F85" i="6"/>
  <c r="G85" i="6" s="1"/>
  <c r="F81" i="6"/>
  <c r="G81" i="6" s="1"/>
  <c r="F77" i="6"/>
  <c r="G77" i="6" s="1"/>
  <c r="F73" i="6"/>
  <c r="G73" i="6" s="1"/>
  <c r="F69" i="6"/>
  <c r="G69" i="6" s="1"/>
  <c r="F65" i="6"/>
  <c r="G65" i="6" s="1"/>
  <c r="F61" i="6"/>
  <c r="G61" i="6" s="1"/>
  <c r="F57" i="6"/>
  <c r="G57" i="6" s="1"/>
  <c r="F53" i="6"/>
  <c r="G53" i="6" s="1"/>
  <c r="F49" i="6"/>
  <c r="G49" i="6" s="1"/>
  <c r="F45" i="6"/>
  <c r="G45" i="6" s="1"/>
  <c r="F41" i="6"/>
  <c r="G41" i="6" s="1"/>
  <c r="F37" i="6"/>
  <c r="G37" i="6" s="1"/>
  <c r="F33" i="6"/>
  <c r="G33" i="6" s="1"/>
  <c r="F30" i="6"/>
  <c r="G30" i="6" s="1"/>
  <c r="O128" i="6"/>
  <c r="K128" i="6"/>
  <c r="F102" i="6"/>
  <c r="G102" i="6" s="1"/>
  <c r="F125" i="6"/>
  <c r="G125" i="6" s="1"/>
  <c r="F121" i="6"/>
  <c r="G121" i="6" s="1"/>
  <c r="F117" i="6"/>
  <c r="G117" i="6" s="1"/>
  <c r="F113" i="6"/>
  <c r="G113" i="6" s="1"/>
  <c r="F109" i="6"/>
  <c r="G109" i="6" s="1"/>
  <c r="F105" i="6"/>
  <c r="G105" i="6" s="1"/>
  <c r="F99" i="6"/>
  <c r="G99" i="6" s="1"/>
  <c r="F95" i="6"/>
  <c r="G95" i="6" s="1"/>
  <c r="F91" i="6"/>
  <c r="G91" i="6" s="1"/>
  <c r="F87" i="6"/>
  <c r="G87" i="6" s="1"/>
  <c r="F83" i="6"/>
  <c r="G83" i="6" s="1"/>
  <c r="F79" i="6"/>
  <c r="G79" i="6" s="1"/>
  <c r="F75" i="6"/>
  <c r="G75" i="6" s="1"/>
  <c r="F71" i="6"/>
  <c r="G71" i="6" s="1"/>
  <c r="F67" i="6"/>
  <c r="G67" i="6" s="1"/>
  <c r="F63" i="6"/>
  <c r="G63" i="6" s="1"/>
  <c r="F59" i="6"/>
  <c r="G59" i="6" s="1"/>
  <c r="F55" i="6"/>
  <c r="G55" i="6" s="1"/>
  <c r="F51" i="6"/>
  <c r="G51" i="6" s="1"/>
  <c r="F47" i="6"/>
  <c r="G47" i="6" s="1"/>
  <c r="F43" i="6"/>
  <c r="G43" i="6" s="1"/>
  <c r="F39" i="6"/>
  <c r="G39" i="6" s="1"/>
  <c r="F35" i="6"/>
  <c r="G35" i="6" s="1"/>
  <c r="N128" i="6"/>
  <c r="J128" i="6"/>
  <c r="F110" i="6"/>
  <c r="G110" i="6" s="1"/>
  <c r="F124" i="6"/>
  <c r="G124" i="6" s="1"/>
  <c r="F120" i="6"/>
  <c r="G120" i="6" s="1"/>
  <c r="F116" i="6"/>
  <c r="G116" i="6" s="1"/>
  <c r="F108" i="6"/>
  <c r="G108" i="6" s="1"/>
  <c r="F104" i="6"/>
  <c r="G104" i="6" s="1"/>
  <c r="F98" i="6"/>
  <c r="G98" i="6" s="1"/>
  <c r="F94" i="6"/>
  <c r="G94" i="6" s="1"/>
  <c r="F90" i="6"/>
  <c r="G90" i="6" s="1"/>
  <c r="F86" i="6"/>
  <c r="G86" i="6" s="1"/>
  <c r="F82" i="6"/>
  <c r="G82" i="6" s="1"/>
  <c r="F78" i="6"/>
  <c r="G78" i="6" s="1"/>
  <c r="F74" i="6"/>
  <c r="G74" i="6" s="1"/>
  <c r="F70" i="6"/>
  <c r="G70" i="6" s="1"/>
  <c r="F66" i="6"/>
  <c r="G66" i="6" s="1"/>
  <c r="F62" i="6"/>
  <c r="G62" i="6" s="1"/>
  <c r="F58" i="6"/>
  <c r="G58" i="6" s="1"/>
  <c r="F54" i="6"/>
  <c r="G54" i="6" s="1"/>
  <c r="F50" i="6"/>
  <c r="G50" i="6" s="1"/>
  <c r="F46" i="6"/>
  <c r="G46" i="6" s="1"/>
  <c r="Q128" i="6"/>
  <c r="M128" i="6"/>
  <c r="I128" i="6"/>
  <c r="P128" i="6"/>
  <c r="L128" i="6"/>
  <c r="H128" i="6"/>
  <c r="F103" i="6"/>
  <c r="G103" i="6" s="1"/>
  <c r="F114" i="6"/>
  <c r="G114" i="6" s="1"/>
  <c r="F96" i="6"/>
  <c r="G96" i="6" s="1"/>
  <c r="F80" i="6"/>
  <c r="G80" i="6" s="1"/>
  <c r="F29" i="6"/>
  <c r="G29" i="6" s="1"/>
  <c r="F25" i="6"/>
  <c r="G25" i="6" s="1"/>
  <c r="F21" i="6"/>
  <c r="G21" i="6" s="1"/>
  <c r="F17" i="6"/>
  <c r="G17" i="6" s="1"/>
  <c r="F13" i="6"/>
  <c r="G13" i="6" s="1"/>
  <c r="F9" i="6"/>
  <c r="G9" i="6" s="1"/>
  <c r="F5" i="6"/>
  <c r="G5" i="6" s="1"/>
  <c r="F126" i="6"/>
  <c r="G126" i="6" s="1"/>
  <c r="F111" i="6"/>
  <c r="G111" i="6" s="1"/>
  <c r="F92" i="6"/>
  <c r="G92" i="6" s="1"/>
  <c r="F76" i="6"/>
  <c r="G76" i="6" s="1"/>
  <c r="F52" i="6"/>
  <c r="G52" i="6" s="1"/>
  <c r="F40" i="6"/>
  <c r="G40" i="6" s="1"/>
  <c r="F36" i="6"/>
  <c r="G36" i="6" s="1"/>
  <c r="F32" i="6"/>
  <c r="G32" i="6" s="1"/>
  <c r="F122" i="6"/>
  <c r="G122" i="6" s="1"/>
  <c r="F106" i="6"/>
  <c r="G106" i="6" s="1"/>
  <c r="F88" i="6"/>
  <c r="G88" i="6" s="1"/>
  <c r="F72" i="6"/>
  <c r="G72" i="6" s="1"/>
  <c r="F64" i="6"/>
  <c r="G64" i="6" s="1"/>
  <c r="F56" i="6"/>
  <c r="G56" i="6" s="1"/>
  <c r="F44" i="6"/>
  <c r="G44" i="6" s="1"/>
  <c r="F118" i="6"/>
  <c r="G118" i="6" s="1"/>
  <c r="F100" i="6"/>
  <c r="G100" i="6" s="1"/>
  <c r="F84" i="6"/>
  <c r="G84" i="6" s="1"/>
  <c r="F68" i="6"/>
  <c r="G68" i="6" s="1"/>
  <c r="F60" i="6"/>
  <c r="G60" i="6" s="1"/>
  <c r="F48" i="6"/>
  <c r="G48" i="6" s="1"/>
  <c r="E7" i="3"/>
  <c r="E8" i="1" s="1"/>
  <c r="C6" i="3"/>
  <c r="E5" i="3"/>
  <c r="G5" i="3" s="1"/>
  <c r="E8" i="3"/>
  <c r="E7" i="1" s="1"/>
  <c r="E9" i="3"/>
  <c r="E11" i="1" s="1"/>
  <c r="E13" i="3"/>
  <c r="E12" i="1" s="1"/>
  <c r="E10" i="3"/>
  <c r="E4" i="1" s="1"/>
  <c r="E11" i="3"/>
  <c r="E9" i="1" s="1"/>
  <c r="E16" i="3"/>
  <c r="E17" i="3"/>
  <c r="E12" i="3"/>
  <c r="E13" i="1" s="1"/>
  <c r="E18" i="3"/>
  <c r="E19" i="3"/>
  <c r="E14" i="3"/>
  <c r="E6" i="1" s="1"/>
  <c r="E20" i="3"/>
  <c r="C8" i="3"/>
  <c r="G8" i="3" s="1"/>
  <c r="C7" i="3"/>
  <c r="G7" i="3" s="1"/>
  <c r="C9" i="3"/>
  <c r="C13" i="3"/>
  <c r="C10" i="3"/>
  <c r="C11" i="3"/>
  <c r="C16" i="3"/>
  <c r="C17" i="3"/>
  <c r="C12" i="3"/>
  <c r="C18" i="3"/>
  <c r="C19" i="3"/>
  <c r="C14" i="3"/>
  <c r="C20" i="3"/>
  <c r="E6" i="3"/>
  <c r="E10" i="1" s="1"/>
  <c r="G16" i="3" l="1"/>
  <c r="G9" i="3"/>
  <c r="G13" i="3"/>
  <c r="G4" i="6"/>
  <c r="F128" i="6"/>
  <c r="G128" i="6" s="1"/>
  <c r="G19" i="3"/>
  <c r="G14" i="3"/>
  <c r="G17" i="3"/>
  <c r="G18" i="3"/>
  <c r="G11" i="3"/>
  <c r="G20" i="3"/>
  <c r="G12" i="3"/>
  <c r="G10" i="3"/>
  <c r="G6" i="3"/>
  <c r="E5" i="1"/>
  <c r="F7" i="3"/>
  <c r="D8" i="1" s="1"/>
  <c r="F8" i="3"/>
  <c r="D7" i="1" s="1"/>
  <c r="F20" i="3"/>
  <c r="F12" i="3"/>
  <c r="D13" i="1" s="1"/>
  <c r="F10" i="3"/>
  <c r="D4" i="1" s="1"/>
  <c r="F18" i="3"/>
  <c r="F11" i="3"/>
  <c r="D9" i="1" s="1"/>
  <c r="F14" i="3"/>
  <c r="D6" i="1" s="1"/>
  <c r="F17" i="3"/>
  <c r="F13" i="3"/>
  <c r="D12" i="1" s="1"/>
  <c r="F5" i="3"/>
  <c r="D5" i="1" s="1"/>
  <c r="F19" i="3"/>
  <c r="F16" i="3"/>
  <c r="F9" i="3"/>
  <c r="D11" i="1" s="1"/>
  <c r="F6" i="3"/>
  <c r="D10" i="1" s="1"/>
</calcChain>
</file>

<file path=xl/sharedStrings.xml><?xml version="1.0" encoding="utf-8"?>
<sst xmlns="http://schemas.openxmlformats.org/spreadsheetml/2006/main" count="18032" uniqueCount="3094">
  <si>
    <t>Member State</t>
  </si>
  <si>
    <t>Minister/ Representative</t>
  </si>
  <si>
    <t>Excess TAC (%)</t>
  </si>
  <si>
    <t>Excess TAC (tonnes)</t>
  </si>
  <si>
    <t>Ireland</t>
  </si>
  <si>
    <t>Spain</t>
  </si>
  <si>
    <t>Isabel García Tejerina</t>
  </si>
  <si>
    <t>Sweden</t>
  </si>
  <si>
    <t>Sven-Erik Bucht</t>
  </si>
  <si>
    <t>United Kingdom</t>
  </si>
  <si>
    <t>George Eustice</t>
  </si>
  <si>
    <t>France</t>
  </si>
  <si>
    <t>The Netherlands</t>
  </si>
  <si>
    <t>Portugal</t>
  </si>
  <si>
    <t>Germany</t>
  </si>
  <si>
    <t>Denmark</t>
  </si>
  <si>
    <t>Belgium</t>
  </si>
  <si>
    <t>Table 1. The overfishing league table.</t>
  </si>
  <si>
    <t>ICES advice</t>
  </si>
  <si>
    <t>Total TAC</t>
  </si>
  <si>
    <t>Poland</t>
  </si>
  <si>
    <t>Estonia</t>
  </si>
  <si>
    <t>Lithuania</t>
  </si>
  <si>
    <t>Latvia</t>
  </si>
  <si>
    <t>Finland</t>
  </si>
  <si>
    <t>Year</t>
  </si>
  <si>
    <t>Figure 2. Historic TACs above advice in all European waters.</t>
  </si>
  <si>
    <t>Number of stocks (EU)</t>
  </si>
  <si>
    <t>Count</t>
  </si>
  <si>
    <t>TACs above advice</t>
  </si>
  <si>
    <t>TACs with comparison</t>
  </si>
  <si>
    <t>Percentage of TACs above advice</t>
  </si>
  <si>
    <t>Figure 4: Number of TACs Above ICES Advice</t>
  </si>
  <si>
    <t>Pollack</t>
  </si>
  <si>
    <t>Blue whiting</t>
  </si>
  <si>
    <t>Dab and flounder</t>
  </si>
  <si>
    <t>Lemon sole and witch flounder</t>
  </si>
  <si>
    <t>Mackerel</t>
  </si>
  <si>
    <t>Greater silver smelt</t>
  </si>
  <si>
    <t>Norway lobster</t>
  </si>
  <si>
    <t>Northern prawn</t>
  </si>
  <si>
    <t>Whiting</t>
  </si>
  <si>
    <t>Ling</t>
  </si>
  <si>
    <t>Common sole</t>
  </si>
  <si>
    <t>Anglerfish</t>
  </si>
  <si>
    <t>Megrims</t>
  </si>
  <si>
    <t>Hake</t>
  </si>
  <si>
    <t>Cod</t>
  </si>
  <si>
    <t>Sprat</t>
  </si>
  <si>
    <t>Plaice</t>
  </si>
  <si>
    <t>Haddock</t>
  </si>
  <si>
    <t>Anchovy</t>
  </si>
  <si>
    <t>Herring</t>
  </si>
  <si>
    <t>Horse mackerel</t>
  </si>
  <si>
    <t>Saithe</t>
  </si>
  <si>
    <t>Blue ling</t>
  </si>
  <si>
    <t>Tusk</t>
  </si>
  <si>
    <t>Norway pout</t>
  </si>
  <si>
    <t>Turbot and brill</t>
  </si>
  <si>
    <t>ANNEX - Atlantic TACs compared to scientific advice (tonnes)</t>
  </si>
  <si>
    <t>Species</t>
  </si>
  <si>
    <t>Scientific advice (tonnes)</t>
  </si>
  <si>
    <t>TAC agreed by ministers (tonnes)</t>
  </si>
  <si>
    <t>Final Ref</t>
  </si>
  <si>
    <t>Reference</t>
  </si>
  <si>
    <t>ID - Year</t>
  </si>
  <si>
    <t>TAC ID</t>
  </si>
  <si>
    <t>Abbreviation</t>
  </si>
  <si>
    <t>TAC Zone</t>
  </si>
  <si>
    <t>ICES Zone</t>
  </si>
  <si>
    <t>Level</t>
  </si>
  <si>
    <t>TAC</t>
  </si>
  <si>
    <t>Amendment/Original</t>
  </si>
  <si>
    <t>Sea</t>
  </si>
  <si>
    <t>Amendment check</t>
  </si>
  <si>
    <t>ICES Advice</t>
  </si>
  <si>
    <t>TAC above advice (t)</t>
  </si>
  <si>
    <t>TAC above advice (%)</t>
  </si>
  <si>
    <t>Net difference (t)</t>
  </si>
  <si>
    <t>Net difference (%)</t>
  </si>
  <si>
    <t>Advice change ICES</t>
  </si>
  <si>
    <t>Advice change %</t>
  </si>
  <si>
    <t>Advice change quantity</t>
  </si>
  <si>
    <t>Previous year TAC</t>
  </si>
  <si>
    <t>ICES with Council</t>
  </si>
  <si>
    <t>Region</t>
  </si>
  <si>
    <t>(ANE/9/3411)</t>
  </si>
  <si>
    <t>IX and X; Union waters of CECAF 34.1.1</t>
  </si>
  <si>
    <t>IXa</t>
  </si>
  <si>
    <t>Original</t>
  </si>
  <si>
    <t>Atlantic</t>
  </si>
  <si>
    <t>Final</t>
  </si>
  <si>
    <t>No matching advice</t>
  </si>
  <si>
    <t/>
  </si>
  <si>
    <t>SWW</t>
  </si>
  <si>
    <t>EU</t>
  </si>
  <si>
    <t>(ANE/08.)</t>
  </si>
  <si>
    <t>VIII</t>
  </si>
  <si>
    <t>(ANF/8C3411)</t>
  </si>
  <si>
    <t>VIIIc, IX and X; Union waters of CECAF 34.1.1</t>
  </si>
  <si>
    <t>VIIIc and IXa</t>
  </si>
  <si>
    <t>(ANF/2AC4-C)</t>
  </si>
  <si>
    <t>Union waters of IIa and IV</t>
  </si>
  <si>
    <t>IIIa, IV, VI</t>
  </si>
  <si>
    <t>NS</t>
  </si>
  <si>
    <t>(ANF/04-N.)</t>
  </si>
  <si>
    <t>Norwegian waters of IV</t>
  </si>
  <si>
    <t>(ANF/56-14)</t>
  </si>
  <si>
    <t>VI; Union and international waters of Vb; international waters of XII and XIV</t>
  </si>
  <si>
    <t>NWW</t>
  </si>
  <si>
    <t>(ANF/07.)</t>
  </si>
  <si>
    <t>VII</t>
  </si>
  <si>
    <t>VIIb–k and VIIIa,b,d</t>
  </si>
  <si>
    <t>(ANF/8ABDE.)</t>
  </si>
  <si>
    <t>VIIIabde</t>
  </si>
  <si>
    <t>(HAL/N1GRN.)</t>
  </si>
  <si>
    <t>Atlantic halibut</t>
  </si>
  <si>
    <t>Greenland waters of NAFO 1</t>
  </si>
  <si>
    <t>-</t>
  </si>
  <si>
    <t>Norway</t>
  </si>
  <si>
    <t>ONS</t>
  </si>
  <si>
    <t>NotRelevant</t>
  </si>
  <si>
    <t>(HAL/514GRN)</t>
  </si>
  <si>
    <t>Greenland waters of V and XIV</t>
  </si>
  <si>
    <t>Notrelevant</t>
  </si>
  <si>
    <t>(BSK/467.)</t>
  </si>
  <si>
    <t>Basking shark</t>
  </si>
  <si>
    <t>EC waters of zones IV, VI and VII</t>
  </si>
  <si>
    <t>Northeast Atlantic</t>
  </si>
  <si>
    <t>(BLI/5B67-)</t>
  </si>
  <si>
    <t>Union and international waters of Vb, VI, VII</t>
  </si>
  <si>
    <t>Vb, VI, VII</t>
  </si>
  <si>
    <t>Faroe Islands</t>
  </si>
  <si>
    <t>Other</t>
  </si>
  <si>
    <t>(BLI/12INT-)</t>
  </si>
  <si>
    <t>International waters of XII</t>
  </si>
  <si>
    <t>I, II, VIII, IX, XII, IIIa and IVa</t>
  </si>
  <si>
    <t>infinite</t>
  </si>
  <si>
    <t>(BLI/24-)</t>
  </si>
  <si>
    <t>Union and international waters of II and IV</t>
  </si>
  <si>
    <t>(BLI/03-)</t>
  </si>
  <si>
    <t>Union and international waters of III</t>
  </si>
  <si>
    <t>(WHB/8C3411)</t>
  </si>
  <si>
    <t>I–IX, XII, and XIV</t>
  </si>
  <si>
    <t>(WHB/1X14)</t>
  </si>
  <si>
    <t>Union and international waters of I, II, III, IV, V, VI, VII, VIIIa, VIIIb, VIIId, VIIIe, XII and XIV</t>
  </si>
  <si>
    <t>(WHB/24A567)</t>
  </si>
  <si>
    <t>Union waters of II, IVa, V, VI north of 56° 30′ N and VII west of 12° W</t>
  </si>
  <si>
    <t>(WHB/2A4AXF)</t>
  </si>
  <si>
    <t>Faroese waters</t>
  </si>
  <si>
    <t>(WHB/24-N.)</t>
  </si>
  <si>
    <t>Norwegian waters of II and IV</t>
  </si>
  <si>
    <t>(BOR/678-)</t>
  </si>
  <si>
    <t>Boarfish</t>
  </si>
  <si>
    <t>Union and international waters of VI, VII and VIII</t>
  </si>
  <si>
    <t>(XBC/N01GRN)</t>
  </si>
  <si>
    <t>By-catches</t>
  </si>
  <si>
    <t>Greenland waters of NAFO 0 and 1</t>
  </si>
  <si>
    <t>(CAP/514GRN)</t>
  </si>
  <si>
    <t>Capelin</t>
  </si>
  <si>
    <t>V, XIV and IIa west of 5oW</t>
  </si>
  <si>
    <t>All Member States</t>
  </si>
  <si>
    <t>(CAP/02B.)</t>
  </si>
  <si>
    <t>IIb</t>
  </si>
  <si>
    <t>I, II, excluding IIa west of 5oW</t>
  </si>
  <si>
    <t>(COD/2A3AX4)</t>
  </si>
  <si>
    <t>IV; Union waters of IIa; that part of IIIa not covered by the Skagerrak and Kattegat</t>
  </si>
  <si>
    <t>IV, VIId and III West (Skagerrak)</t>
  </si>
  <si>
    <t>(COD/N1GL14)</t>
  </si>
  <si>
    <t>Greenland waters of NAFO 1 and Greenland waters of XIV</t>
  </si>
  <si>
    <t>XIV and NAFO 1F</t>
  </si>
  <si>
    <t>(COD/1/2B.)</t>
  </si>
  <si>
    <t>I, IIb</t>
  </si>
  <si>
    <t>I, II</t>
  </si>
  <si>
    <t>(COD/1N2AB.)</t>
  </si>
  <si>
    <t>Norwegian waters of I and II</t>
  </si>
  <si>
    <t>Greece</t>
  </si>
  <si>
    <t>(COD/03AS.)</t>
  </si>
  <si>
    <t>Kattegat</t>
  </si>
  <si>
    <t>(COD/04-N.)</t>
  </si>
  <si>
    <t>Norwegian waters south of 62° N</t>
  </si>
  <si>
    <t>(COD/03AN.)</t>
  </si>
  <si>
    <t>Skagerrak</t>
  </si>
  <si>
    <t>(COD/5W6-14)</t>
  </si>
  <si>
    <t>VIb; Union and international waters of Vb west of 12° 00′ W and of XII and XIV</t>
  </si>
  <si>
    <t>VIb</t>
  </si>
  <si>
    <t>(COD/5BE6A)</t>
  </si>
  <si>
    <t>VIa; Union and international waters of Vb east of 12° 00′ W</t>
  </si>
  <si>
    <t>VIa</t>
  </si>
  <si>
    <t>(COD/07A.)</t>
  </si>
  <si>
    <t>VIIa</t>
  </si>
  <si>
    <t>(COD/7XAD34)</t>
  </si>
  <si>
    <t>VIIb, VIIc, VIIe-k, VIII, IX and X; Union waters of CECAF 34.1.1</t>
  </si>
  <si>
    <t>VIIe-k</t>
  </si>
  <si>
    <t>OFR</t>
  </si>
  <si>
    <t>(COD/07D.)</t>
  </si>
  <si>
    <t>VIId</t>
  </si>
  <si>
    <t>(COD/05B-F.) for cod (HAD/05B-F.) for haddock</t>
  </si>
  <si>
    <t>Faroese waters of Vb</t>
  </si>
  <si>
    <t>Vb</t>
  </si>
  <si>
    <t>IV and IIIa</t>
  </si>
  <si>
    <t>(SOL/3A/BCD)</t>
  </si>
  <si>
    <t>IIIa; Union waters of Subdivisions 22-32</t>
  </si>
  <si>
    <t>IIIa and subdivisions 22-24</t>
  </si>
  <si>
    <t>(SOL/7HJK.)</t>
  </si>
  <si>
    <t>VIIhjk</t>
  </si>
  <si>
    <t>VIIh, VIIj and VIIk</t>
  </si>
  <si>
    <t>(SOL/24-C.)</t>
  </si>
  <si>
    <t>IV</t>
  </si>
  <si>
    <t>(SOL/56-14)</t>
  </si>
  <si>
    <t>(SOL/07A.)</t>
  </si>
  <si>
    <t>(SOL/7BC.)</t>
  </si>
  <si>
    <t>VIIbc</t>
  </si>
  <si>
    <t>VIIb and VIIc</t>
  </si>
  <si>
    <t>(SOL/07D.)</t>
  </si>
  <si>
    <t>(SOL/07E.)</t>
  </si>
  <si>
    <t>VIIe</t>
  </si>
  <si>
    <t>(SOL/7FG.)</t>
  </si>
  <si>
    <t>VIIfg</t>
  </si>
  <si>
    <t>VIIf and VIIg</t>
  </si>
  <si>
    <t>(SOL/8AB.)</t>
  </si>
  <si>
    <t>VIIIab</t>
  </si>
  <si>
    <t>VIIIa and VIIIb</t>
  </si>
  <si>
    <t>(FLX/05B-F.)</t>
  </si>
  <si>
    <t>Flatfish</t>
  </si>
  <si>
    <t>(ARU/1/2.)</t>
  </si>
  <si>
    <t>Union and international waters of I and II</t>
  </si>
  <si>
    <t>I, II, IV and IIIa</t>
  </si>
  <si>
    <t>(ARU/34-C)</t>
  </si>
  <si>
    <t>Union waters of III and IV</t>
  </si>
  <si>
    <t>(ARU/567.)</t>
  </si>
  <si>
    <t>Union and international waters of V, VI and VII</t>
  </si>
  <si>
    <t>V, VI, VII-X and XII</t>
  </si>
  <si>
    <t>(GHL/2A-C46)</t>
  </si>
  <si>
    <t>Greenland halibut</t>
  </si>
  <si>
    <t>Union waters of IIa and IV; Union and international waters of Vb and VI</t>
  </si>
  <si>
    <t>(GHL/N1GRN.)</t>
  </si>
  <si>
    <t>(GHL/514GRN)</t>
  </si>
  <si>
    <t>V, VI, XII, and XIV</t>
  </si>
  <si>
    <t>(GHL/1/2INT)</t>
  </si>
  <si>
    <t>International waters of I and II</t>
  </si>
  <si>
    <t>(GHL/1N2AB.)</t>
  </si>
  <si>
    <t>(GRV/N1GRN.)</t>
  </si>
  <si>
    <t>Grenadiers</t>
  </si>
  <si>
    <t>(GRV/514GRN)</t>
  </si>
  <si>
    <t>(HAD/3A/BCD)</t>
  </si>
  <si>
    <t>IIIa, Union waters of Subdivisions 22-32</t>
  </si>
  <si>
    <t>IV, VIa, IIIa</t>
  </si>
  <si>
    <t>(HAD/6B1214)</t>
  </si>
  <si>
    <t>Union and international waters of VIb, XII and XIV</t>
  </si>
  <si>
    <t>(HAD/5BC6A.)</t>
  </si>
  <si>
    <t>Union and international waters of Vb and VIa</t>
  </si>
  <si>
    <t>(HAD/2AC4.)</t>
  </si>
  <si>
    <t>IV; Union waters of IIa</t>
  </si>
  <si>
    <t>(HAD/1N2AB.)</t>
  </si>
  <si>
    <t>(HAD/04-N.)</t>
  </si>
  <si>
    <t>(HAD/7X7A34)</t>
  </si>
  <si>
    <t>VIIb-k, VIII, IX and X; Union waters of CECAF 34.1.1</t>
  </si>
  <si>
    <t>VIIb-k</t>
  </si>
  <si>
    <t>(HAD/07A.)</t>
  </si>
  <si>
    <t>(HKE/3A/BCD)</t>
  </si>
  <si>
    <t>IV, VI, VII, IIIa, VIIIabd</t>
  </si>
  <si>
    <t>(HKE/8C3411)</t>
  </si>
  <si>
    <t>(HKE/2AC4-C)</t>
  </si>
  <si>
    <t>(HKE/571214)</t>
  </si>
  <si>
    <t>VI and VII; Union and international waters of Vb international waters of XII and XIV</t>
  </si>
  <si>
    <t>(HKE/8ABDE.)</t>
  </si>
  <si>
    <t>(HER/2A47DX)</t>
  </si>
  <si>
    <t>IV, VIId and Union waters of IIa</t>
  </si>
  <si>
    <t>Bycatch from IV, IIIa and VIId</t>
  </si>
  <si>
    <t>(HER/06ACL.)</t>
  </si>
  <si>
    <t>VI Clyde</t>
  </si>
  <si>
    <t>Tobeestablished</t>
  </si>
  <si>
    <t>(HER/03A-BC)</t>
  </si>
  <si>
    <t>IIIa (by-catches)</t>
  </si>
  <si>
    <t>Fleet D</t>
  </si>
  <si>
    <t>(HER/1/2-)</t>
  </si>
  <si>
    <t>I, II, V, IVa and XIVa</t>
  </si>
  <si>
    <t>(HER/5B6ANB)</t>
  </si>
  <si>
    <t>Union and international waters of Vb, VIb and VIaN</t>
  </si>
  <si>
    <t>VIaN</t>
  </si>
  <si>
    <t>(HER/4AB.)</t>
  </si>
  <si>
    <t>Union and Norwegian waters of IV north of 53° 30′ N</t>
  </si>
  <si>
    <t>IV, IIIa and VIId</t>
  </si>
  <si>
    <t>(HER/03A.)</t>
  </si>
  <si>
    <t>IIIa</t>
  </si>
  <si>
    <t>IIIa of IIIa, Subdivisions 22-24</t>
  </si>
  <si>
    <t>(HER/4CXB7D)</t>
  </si>
  <si>
    <t>IVc, VIId</t>
  </si>
  <si>
    <t>(HER/04-N.)</t>
  </si>
  <si>
    <t>(HER/6AS7BC)</t>
  </si>
  <si>
    <t>VIaS , VIIb, VIIc</t>
  </si>
  <si>
    <t>(HER/07A/MM)</t>
  </si>
  <si>
    <t>VIIa North of 53o30'N</t>
  </si>
  <si>
    <t>(HER/7EF.)</t>
  </si>
  <si>
    <t>VIIe,f</t>
  </si>
  <si>
    <t>(HER/7G-K.)</t>
  </si>
  <si>
    <t>VIIg,h,j,k</t>
  </si>
  <si>
    <t>VIIa, VIIghjk</t>
  </si>
  <si>
    <t>(JAX/341PRT)</t>
  </si>
  <si>
    <t>CECAF (Madeira)</t>
  </si>
  <si>
    <t>OMR</t>
  </si>
  <si>
    <t>(JAX/341SPN)</t>
  </si>
  <si>
    <t>CECAF (Canary Islands)</t>
  </si>
  <si>
    <t>(JAX/2A-14)</t>
  </si>
  <si>
    <t>Union waters of IIa, IVa; VI, VIIa-c,VIIe-k, VIIIa, VIIIb, VIIId and VIIIe; Union and international waters of Vb; international waters of XII and XIV</t>
  </si>
  <si>
    <t>IIa, IVa, Vb, VIa, VIIa-c, e-k and VIIIa-e</t>
  </si>
  <si>
    <t>(JAX/4BC7D)</t>
  </si>
  <si>
    <t>Union waters of IVb, IVc and VIId</t>
  </si>
  <si>
    <t>IIIa, IVbc, VIId</t>
  </si>
  <si>
    <t>(JAX/09.)</t>
  </si>
  <si>
    <t>IX</t>
  </si>
  <si>
    <t>(JAX/08C.)</t>
  </si>
  <si>
    <t>VIIIc</t>
  </si>
  <si>
    <t>(JAX/X34PRT)</t>
  </si>
  <si>
    <t>X; Union waters of CECAF</t>
  </si>
  <si>
    <t>(I/F/04-N.)</t>
  </si>
  <si>
    <t>Industrial fish</t>
  </si>
  <si>
    <t>(LEM/2AC4-C) for lemon sole (WIT/2AC4-C) for witch flounder</t>
  </si>
  <si>
    <t>(LIN/6X14.)</t>
  </si>
  <si>
    <t>Union and international waters of VI, VII, VIII, IX, X, XII and XIV</t>
  </si>
  <si>
    <t>VI-IX, XII, XIV, IIIa and IVa</t>
  </si>
  <si>
    <t>(LIN/3A/BCD)</t>
  </si>
  <si>
    <t>IIIa; Union waters of IIIbcd</t>
  </si>
  <si>
    <t>(LIN/1/2.)</t>
  </si>
  <si>
    <t>(LIN/05EI.)</t>
  </si>
  <si>
    <t>Union and international waters of V</t>
  </si>
  <si>
    <t>(LIN/04-C.)</t>
  </si>
  <si>
    <t>Union waters of IV</t>
  </si>
  <si>
    <t>(LIN/04-N.)</t>
  </si>
  <si>
    <t>(LIN/05B-F.) for ling (BLI/05B-F.) for blue ling</t>
  </si>
  <si>
    <t>Ling and blue ling</t>
  </si>
  <si>
    <t>(MAC/2A4A-N)</t>
  </si>
  <si>
    <t>Norwegian waters of IIa and IVa</t>
  </si>
  <si>
    <t>Northeast atlantic</t>
  </si>
  <si>
    <t>(MAC/2A34.)</t>
  </si>
  <si>
    <t>IIIa and IV; Union waters of IIa, IIIb, IIIc and Sub­divisions 22-32</t>
  </si>
  <si>
    <t>(MAC/2CX14-)</t>
  </si>
  <si>
    <t>VI, VII, VIIIa, VIIIb, VIIId and VIIIe; Union and international waters of Vb; international waters of IIa,</t>
  </si>
  <si>
    <t>(MAC/8C3411)</t>
  </si>
  <si>
    <t>(LEZ/07.)</t>
  </si>
  <si>
    <t>VIIb-k and VIIIabd</t>
  </si>
  <si>
    <t>(LEZ/2AC4-C)</t>
  </si>
  <si>
    <t>IVa and VIa + VIb</t>
  </si>
  <si>
    <t>(LEZ/56-14)</t>
  </si>
  <si>
    <t>Union and international waters of Vb; VI; international waters of XII and XIV</t>
  </si>
  <si>
    <t>(LEZ/8ABDE.)</t>
  </si>
  <si>
    <t>(LEZ/8C3411)</t>
  </si>
  <si>
    <t>(PRA/N1GRN.)</t>
  </si>
  <si>
    <t>(PRA/03A.)</t>
  </si>
  <si>
    <t xml:space="preserve">IIIa West and IVa East </t>
  </si>
  <si>
    <t>(PRA/04-N.)</t>
  </si>
  <si>
    <t>(PRA/2AC4-C)</t>
  </si>
  <si>
    <t>IVa</t>
  </si>
  <si>
    <t>(PRA/514GRN)</t>
  </si>
  <si>
    <t>(NEP/04-N.)</t>
  </si>
  <si>
    <t>(NEP/07.)</t>
  </si>
  <si>
    <t>(NEP/08C.)</t>
  </si>
  <si>
    <t>VIIIc; Union waters of CECAF 34.1.1</t>
  </si>
  <si>
    <t>(NEP/2AC4-C)</t>
  </si>
  <si>
    <t>(NEP/3A/BCD)</t>
  </si>
  <si>
    <t>(NEP/5BC6.)</t>
  </si>
  <si>
    <t>VI; Union and international waters of Vb</t>
  </si>
  <si>
    <t>(NEP/8ABDE.)</t>
  </si>
  <si>
    <t>(NEP/9/3411)</t>
  </si>
  <si>
    <t>IX and X</t>
  </si>
  <si>
    <t>(NOP/04-N.)</t>
  </si>
  <si>
    <t>IIIa and IV</t>
  </si>
  <si>
    <t>(NOP/2A3A4.)</t>
  </si>
  <si>
    <t>IIIa; Union waters of IIa and IV</t>
  </si>
  <si>
    <t>(OTH/04-N.)</t>
  </si>
  <si>
    <t>Other species</t>
  </si>
  <si>
    <t>(OTH/05B-F.)</t>
  </si>
  <si>
    <t>(OTH/1N2AB.)</t>
  </si>
  <si>
    <t>(OTH/5B67-C)</t>
  </si>
  <si>
    <t>Union waters of Vb, VI and VII</t>
  </si>
  <si>
    <t>(PLE/07A.)</t>
  </si>
  <si>
    <t>(PLE/2A3AX4)</t>
  </si>
  <si>
    <t>IV; Union waters of IIa; that part of IIIa not covered by the Skagerrak and the Kattegat</t>
  </si>
  <si>
    <t>(PLE/56-14)</t>
  </si>
  <si>
    <t>(PLE/7BC.)</t>
  </si>
  <si>
    <t>(PLE/7DE.)</t>
  </si>
  <si>
    <t>VIIde</t>
  </si>
  <si>
    <t>VIId + Vlle</t>
  </si>
  <si>
    <t>(PLE/7FG.)</t>
  </si>
  <si>
    <t>(PLE/7HJK.)</t>
  </si>
  <si>
    <t>(PLE/8/3411)</t>
  </si>
  <si>
    <t>VIII, IX and X; Union waters of CECAF 34.1.1</t>
  </si>
  <si>
    <t>VIII and IX</t>
  </si>
  <si>
    <t>(POL/07.)</t>
  </si>
  <si>
    <t>VI and VII</t>
  </si>
  <si>
    <t>(POL/08C.)</t>
  </si>
  <si>
    <t>VIII and IXa</t>
  </si>
  <si>
    <t>(POL/56-14)</t>
  </si>
  <si>
    <t>(POL/8ABDE.)</t>
  </si>
  <si>
    <t>(POL/9/3411)</t>
  </si>
  <si>
    <t>(RED/05B-F.)</t>
  </si>
  <si>
    <t>Redfish</t>
  </si>
  <si>
    <t>(RED/1/2INT)</t>
  </si>
  <si>
    <t>(RED/1N2AB.)</t>
  </si>
  <si>
    <t>(RED/51214S)</t>
  </si>
  <si>
    <t>Union and international waters of V; international waters of XII and XIV (shallow pelagic)</t>
  </si>
  <si>
    <t>V, VI, XII and XIV</t>
  </si>
  <si>
    <t>(RED/N1G14P)</t>
  </si>
  <si>
    <t>Greenland waters of V and XIV (pelagic)</t>
  </si>
  <si>
    <t>(POK/04-N.)</t>
  </si>
  <si>
    <t>(POK/05B-F.)</t>
  </si>
  <si>
    <t>(POK/1/2INT)</t>
  </si>
  <si>
    <t>(POK/1N2AB.)</t>
  </si>
  <si>
    <t>(POK/2A34.)</t>
  </si>
  <si>
    <t>IIIa and IV; Union waters of IIa, IIIb, IIIc and Subdivisions 22-32</t>
  </si>
  <si>
    <t>IV, IIIa and VI</t>
  </si>
  <si>
    <t>(POK/56-14)</t>
  </si>
  <si>
    <t>VI; Union and international waters of Vb, XII and XIV</t>
  </si>
  <si>
    <t>(POK/7/3411)</t>
  </si>
  <si>
    <t>VII, VIII, IX and X; Union waters of CECAF 34.1.1</t>
  </si>
  <si>
    <t>(SAN/04-N.)</t>
  </si>
  <si>
    <t>Sandeel</t>
  </si>
  <si>
    <t>(SRX/03A-C.)</t>
  </si>
  <si>
    <t>Skates and rays</t>
  </si>
  <si>
    <t>Union waters of IIIa</t>
  </si>
  <si>
    <t>(SRX/07D.)</t>
  </si>
  <si>
    <t>Union waters of VIId</t>
  </si>
  <si>
    <t>(SRX/2AC4-C)</t>
  </si>
  <si>
    <t>(SRX/67AKXD)</t>
  </si>
  <si>
    <t>Union waters of VIa, VIb, VIIa-c and VIIe-k</t>
  </si>
  <si>
    <t>(SRX/89-C.)</t>
  </si>
  <si>
    <t>Union waters of VIII and IX</t>
  </si>
  <si>
    <t>(SOO/8CDE34)</t>
  </si>
  <si>
    <t>Sole</t>
  </si>
  <si>
    <t>VIIIc, VIIId, VIIIe, IX and X; Union waters of CECAF 34.1.1</t>
  </si>
  <si>
    <t>VIIIc and  IX</t>
  </si>
  <si>
    <t>(SPR/03A.)</t>
  </si>
  <si>
    <t>(SPR/2AC4-C)</t>
  </si>
  <si>
    <t>(SPR/7DE.)</t>
  </si>
  <si>
    <t>VIId and VIIe</t>
  </si>
  <si>
    <t>(DGS/15X14)</t>
  </si>
  <si>
    <t>Spurdog/dogfish</t>
  </si>
  <si>
    <t>Union and international waters of I, V, VI, VII, VIII, XII and XIV</t>
  </si>
  <si>
    <t>(TUR/2AC4-C) for turbot (BLL/2AC4-C) for brill</t>
  </si>
  <si>
    <t>(USK/3A/BCD)</t>
  </si>
  <si>
    <t>IV, VII-IX, IIIa, Vb, VIa, XIIb</t>
  </si>
  <si>
    <t>(USK/04-C.)</t>
  </si>
  <si>
    <t>(USK/04-N.)</t>
  </si>
  <si>
    <t>(USK/1214EI)</t>
  </si>
  <si>
    <t>Union and international waters of I, II and XIV</t>
  </si>
  <si>
    <t>(USK/567EI.)</t>
  </si>
  <si>
    <t>(WHG/03A.)</t>
  </si>
  <si>
    <t>(WHG/07A.)</t>
  </si>
  <si>
    <t>(WHG/08.)</t>
  </si>
  <si>
    <t>(WHG/2AC4.)</t>
  </si>
  <si>
    <t>IV, and VIId</t>
  </si>
  <si>
    <t>(WHG/56-14)</t>
  </si>
  <si>
    <t>(WHG/7X7A-C)</t>
  </si>
  <si>
    <t>VIIb, VIIc, VIId, VIIe, VIIf, VIIg, VIIh, VIIj and VIIk</t>
  </si>
  <si>
    <t>VIIbc,e-k</t>
  </si>
  <si>
    <t>(WHG/9/3411)</t>
  </si>
  <si>
    <t>(WHG/04-N.) for whiting (POL/04-N.) for pollack</t>
  </si>
  <si>
    <t>(RED/51214D)</t>
  </si>
  <si>
    <t>Union and international waters of V; international waters of XII and XIV (deep pelagic)</t>
  </si>
  <si>
    <t>(RED/N1G14D)</t>
  </si>
  <si>
    <t>Greenland waters of NAFO 1F and Greenland waters of V and XIV (demersal)</t>
  </si>
  <si>
    <t>249 - 2017</t>
  </si>
  <si>
    <t>(PLE/03AN.)</t>
  </si>
  <si>
    <t>249 - 2017 - EU - Final</t>
  </si>
  <si>
    <t>249 - 2017 - EU - Original</t>
  </si>
  <si>
    <t>249 - 2017 - TAC - Final</t>
  </si>
  <si>
    <t>249 - 2017 - TAC - Original</t>
  </si>
  <si>
    <t>250 - 2017 - Denmark - Final</t>
  </si>
  <si>
    <t>250 - 2017 - Denmark - Original</t>
  </si>
  <si>
    <t>250 - 2017</t>
  </si>
  <si>
    <t>(PLE/03AS.)</t>
  </si>
  <si>
    <t>250 - 2017 - Germany - Final</t>
  </si>
  <si>
    <t>250 - 2017 - Germany - Original</t>
  </si>
  <si>
    <t>250 - 2017 - Sweden - Final</t>
  </si>
  <si>
    <t>250 - 2017 - Sweden - Original</t>
  </si>
  <si>
    <t>250 - 2017 - EU - Final</t>
  </si>
  <si>
    <t>250 - 2017 - EU - Original</t>
  </si>
  <si>
    <t>250 - 2017 - TAC - Final</t>
  </si>
  <si>
    <t>250 - 2017 - TAC - Original</t>
  </si>
  <si>
    <t>Michael Creed</t>
  </si>
  <si>
    <t>Ana Paula Vitorino</t>
  </si>
  <si>
    <t>Christian Schmidt</t>
  </si>
  <si>
    <t>Area</t>
  </si>
  <si>
    <t>Total</t>
  </si>
  <si>
    <t>Joke Schauvliege</t>
  </si>
  <si>
    <t>(SAN/2A3A4.)</t>
  </si>
  <si>
    <t>Union waters of IIa, IIIa and IV</t>
  </si>
  <si>
    <t>Not Final</t>
  </si>
  <si>
    <t>Carola Schouten</t>
  </si>
  <si>
    <r>
      <t>St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phane Travert</t>
    </r>
  </si>
  <si>
    <t>Karen Ellemann</t>
  </si>
  <si>
    <t>1 - 2018 - Portugal - Final</t>
  </si>
  <si>
    <t>1 - 2018 - Portugal - Original</t>
  </si>
  <si>
    <t>1 - 2018</t>
  </si>
  <si>
    <t>1 - 2018 - Spain - Final</t>
  </si>
  <si>
    <t>1 - 2018 - Spain - Original</t>
  </si>
  <si>
    <t>1 - 2018 - EU - Final</t>
  </si>
  <si>
    <t>1 - 2018 - EU - Original</t>
  </si>
  <si>
    <t>1 - 2018 - TAC - Final</t>
  </si>
  <si>
    <t>1 - 2018 - TAC - Original</t>
  </si>
  <si>
    <t>2 - 2018 - EU - Final</t>
  </si>
  <si>
    <t>2 - 2018 - EU - Original</t>
  </si>
  <si>
    <t>2 - 2018</t>
  </si>
  <si>
    <t>2 - 2018 - France - Final</t>
  </si>
  <si>
    <t>2 - 2018 - France - Original</t>
  </si>
  <si>
    <t>2 - 2018 - Spain - Final</t>
  </si>
  <si>
    <t>2 - 2018 - Spain - Original</t>
  </si>
  <si>
    <t>2 - 2018 - TAC - Final</t>
  </si>
  <si>
    <t>2 - 2018 - TAC - Original</t>
  </si>
  <si>
    <t>3 - 2018 - France - Final</t>
  </si>
  <si>
    <t>3 - 2018 - France - Original</t>
  </si>
  <si>
    <t>3 - 2018</t>
  </si>
  <si>
    <t>3 - 2018 - Portugal - Final</t>
  </si>
  <si>
    <t>3 - 2018 - Portugal - Original</t>
  </si>
  <si>
    <t>3 - 2018 - Spain - Final</t>
  </si>
  <si>
    <t>3 - 2018 - Spain - Original</t>
  </si>
  <si>
    <t>3 - 2018 - EU - Final</t>
  </si>
  <si>
    <t>3 - 2018 - EU - Original</t>
  </si>
  <si>
    <t>3 - 2018 - TAC - Final</t>
  </si>
  <si>
    <t>3 - 2018 - TAC - Original</t>
  </si>
  <si>
    <t>4 - 2018 - Belgium - Final</t>
  </si>
  <si>
    <t>4 - 2018 - Belgium - Original</t>
  </si>
  <si>
    <t>4 - 2018</t>
  </si>
  <si>
    <t>4 - 2018 - Denmark - Final</t>
  </si>
  <si>
    <t>4 - 2018 - Denmark - Original</t>
  </si>
  <si>
    <t>4 - 2018 - France - Final</t>
  </si>
  <si>
    <t>4 - 2018 - France - Original</t>
  </si>
  <si>
    <t>4 - 2018 - Germany - Final</t>
  </si>
  <si>
    <t>4 - 2018 - Germany - Original</t>
  </si>
  <si>
    <t>4 - 2018 - Sweden - Final</t>
  </si>
  <si>
    <t>4 - 2018 - Sweden - Original</t>
  </si>
  <si>
    <t>4 - 2018 - The Netherlands - Final</t>
  </si>
  <si>
    <t>4 - 2018 - The Netherlands - Original</t>
  </si>
  <si>
    <t>4 - 2018 - United Kingdom - Final</t>
  </si>
  <si>
    <t>4 - 2018 - United Kingdom - Original</t>
  </si>
  <si>
    <t>4 - 2018 - EU - Final</t>
  </si>
  <si>
    <t>4 - 2018 - EU - Original</t>
  </si>
  <si>
    <t>4 - 2018 - TAC - Final</t>
  </si>
  <si>
    <t>4 - 2018 - TAC - Original</t>
  </si>
  <si>
    <t>5 - 2018 - Belgium - Final</t>
  </si>
  <si>
    <t>5 - 2018 - Belgium - Original</t>
  </si>
  <si>
    <t>5 - 2018</t>
  </si>
  <si>
    <t>5 - 2018 - Denmark - Final</t>
  </si>
  <si>
    <t>5 - 2018 - Denmark - Original</t>
  </si>
  <si>
    <t>5 - 2018 - EU - Final</t>
  </si>
  <si>
    <t>5 - 2018 - EU - Original</t>
  </si>
  <si>
    <t>5 - 2018 - Germany - Final</t>
  </si>
  <si>
    <t>5 - 2018 - Germany - Original</t>
  </si>
  <si>
    <t>5 - 2018 - TAC - Final</t>
  </si>
  <si>
    <t>5 - 2018 - TAC - Original</t>
  </si>
  <si>
    <t>5 - 2018 - The Netherlands - Final</t>
  </si>
  <si>
    <t>5 - 2018 - The Netherlands - Original</t>
  </si>
  <si>
    <t>5 - 2018 - United Kingdom - Final</t>
  </si>
  <si>
    <t>5 - 2018 - United Kingdom - Original</t>
  </si>
  <si>
    <t>6 - 2018 - Belgium - Final</t>
  </si>
  <si>
    <t>6 - 2018 - Belgium - Original</t>
  </si>
  <si>
    <t>6 - 2018</t>
  </si>
  <si>
    <t>6 - 2018 - France - Final</t>
  </si>
  <si>
    <t>6 - 2018 - France - Original</t>
  </si>
  <si>
    <t>6 - 2018 - Germany - Final</t>
  </si>
  <si>
    <t>6 - 2018 - Germany - Original</t>
  </si>
  <si>
    <t>6 - 2018 - Ireland - Final</t>
  </si>
  <si>
    <t>6 - 2018 - Ireland - Original</t>
  </si>
  <si>
    <t>6 - 2018 - Spain - Final</t>
  </si>
  <si>
    <t>6 - 2018 - Spain - Original</t>
  </si>
  <si>
    <t>6 - 2018 - The Netherlands - Final</t>
  </si>
  <si>
    <t>6 - 2018 - The Netherlands - Original</t>
  </si>
  <si>
    <t>6 - 2018 - United Kingdom - Final</t>
  </si>
  <si>
    <t>6 - 2018 - United Kingdom - Original</t>
  </si>
  <si>
    <t>6 - 2018 - EU - Final</t>
  </si>
  <si>
    <t>6 - 2018 - EU - Original</t>
  </si>
  <si>
    <t>6 - 2018 - TAC - Final</t>
  </si>
  <si>
    <t>6 - 2018 - TAC - Original</t>
  </si>
  <si>
    <t>7 - 2018 - Belgium - Final</t>
  </si>
  <si>
    <t>7 - 2018 - Belgium - Original</t>
  </si>
  <si>
    <t>7 - 2018</t>
  </si>
  <si>
    <t>7 - 2018 - France - Final</t>
  </si>
  <si>
    <t>7 - 2018 - France - Original</t>
  </si>
  <si>
    <t>7 - 2018 - Germany - Final</t>
  </si>
  <si>
    <t>7 - 2018 - Germany - Original</t>
  </si>
  <si>
    <t>7 - 2018 - Ireland - Final</t>
  </si>
  <si>
    <t>7 - 2018 - Ireland - Original</t>
  </si>
  <si>
    <t>7 - 2018 - Spain - Final</t>
  </si>
  <si>
    <t>7 - 2018 - Spain - Original</t>
  </si>
  <si>
    <t>7 - 2018 - The Netherlands - Final</t>
  </si>
  <si>
    <t>7 - 2018 - The Netherlands - Original</t>
  </si>
  <si>
    <t>7 - 2018 - United Kingdom - Final</t>
  </si>
  <si>
    <t>7 - 2018 - United Kingdom - Original</t>
  </si>
  <si>
    <t>7 - 2018 - EU - Final</t>
  </si>
  <si>
    <t>7 - 2018 - EU - Original</t>
  </si>
  <si>
    <t>7 - 2018 - TAC - Final</t>
  </si>
  <si>
    <t>7 - 2018 - TAC - Original</t>
  </si>
  <si>
    <t>8 - 2018 - EU - Final</t>
  </si>
  <si>
    <t>8 - 2018 - EU - Original</t>
  </si>
  <si>
    <t>8 - 2018</t>
  </si>
  <si>
    <t>8 - 2018 - France - Final</t>
  </si>
  <si>
    <t>8 - 2018 - France - Original</t>
  </si>
  <si>
    <t>8 - 2018 - Spain - Final</t>
  </si>
  <si>
    <t>8 - 2018 - Spain - Original</t>
  </si>
  <si>
    <t>8 - 2018 - TAC - Final</t>
  </si>
  <si>
    <t>8 - 2018 - TAC - Original</t>
  </si>
  <si>
    <t>9 - 2018 - Norway - Final</t>
  </si>
  <si>
    <t>9 - 2018 - Norway - Original</t>
  </si>
  <si>
    <t>9 - 2018</t>
  </si>
  <si>
    <t>9 - 2018 - EU - Final</t>
  </si>
  <si>
    <t>9 - 2018 - EU - Original</t>
  </si>
  <si>
    <t>9 - 2018 - TAC - Final</t>
  </si>
  <si>
    <t>9 - 2018 - TAC - Original</t>
  </si>
  <si>
    <t>10 - 2018 - Norway - Final</t>
  </si>
  <si>
    <t>10 - 2018 - Norway - Original</t>
  </si>
  <si>
    <t>10 - 2018</t>
  </si>
  <si>
    <t>10 - 2018 - EU - Final</t>
  </si>
  <si>
    <t>10 - 2018 - EU - Original</t>
  </si>
  <si>
    <t>10 - 2018 - Portugal - Final</t>
  </si>
  <si>
    <t>10 - 2018 - Portugal - Original</t>
  </si>
  <si>
    <t>10 - 2018 - TAC - Final</t>
  </si>
  <si>
    <t>10 - 2018 - TAC - Original</t>
  </si>
  <si>
    <t>11 - 2018 - EU - Final</t>
  </si>
  <si>
    <t>11 - 2018 - EU - Original</t>
  </si>
  <si>
    <t>11 - 2018</t>
  </si>
  <si>
    <t>11 - 2018 - TAC - Final</t>
  </si>
  <si>
    <t>11 - 2018 - TAC - Original</t>
  </si>
  <si>
    <t>12 - 2018 - Estonia - Final</t>
  </si>
  <si>
    <t>12 - 2018 - Estonia - Original</t>
  </si>
  <si>
    <t>12 - 2018</t>
  </si>
  <si>
    <t>12 - 2018 - Faroe Islands - Final</t>
  </si>
  <si>
    <t>12 - 2018 - Faroe Islands - Original</t>
  </si>
  <si>
    <t>12 - 2018 - France - Final</t>
  </si>
  <si>
    <t>12 - 2018 - France - Original</t>
  </si>
  <si>
    <t>12 - 2018 - Germany - Final</t>
  </si>
  <si>
    <t>12 - 2018 - Germany - Original</t>
  </si>
  <si>
    <t>12 - 2018 - Ireland - Final</t>
  </si>
  <si>
    <t>12 - 2018 - Ireland - Original</t>
  </si>
  <si>
    <t>12 - 2018 - Lithuania - Final</t>
  </si>
  <si>
    <t>12 - 2018 - Lithuania - Original</t>
  </si>
  <si>
    <t>12 - 2018 - Norway - Final</t>
  </si>
  <si>
    <t>12 - 2018 - Norway - Original</t>
  </si>
  <si>
    <t>12 - 2018 - Other - Final</t>
  </si>
  <si>
    <t>12 - 2018 - Other - Original</t>
  </si>
  <si>
    <t>12 - 2018 - Poland - Final</t>
  </si>
  <si>
    <t>12 - 2018 - Poland - Original</t>
  </si>
  <si>
    <t>12 - 2018 - Spain - Final</t>
  </si>
  <si>
    <t>12 - 2018 - Spain - Original</t>
  </si>
  <si>
    <t>12 - 2018 - United Kingdom - Final</t>
  </si>
  <si>
    <t>12 - 2018 - United Kingdom - Original</t>
  </si>
  <si>
    <t>12 - 2018 - EU - Final</t>
  </si>
  <si>
    <t>12 - 2018 - EU - Original</t>
  </si>
  <si>
    <t>12 - 2018 - TAC - Final</t>
  </si>
  <si>
    <t>12 - 2018 - TAC - Original</t>
  </si>
  <si>
    <t>15 - 2018 - Estonia - Final</t>
  </si>
  <si>
    <t>15 - 2018 - Estonia - Original</t>
  </si>
  <si>
    <t>15 - 2018</t>
  </si>
  <si>
    <t>15 - 2018 - France - Final</t>
  </si>
  <si>
    <t>15 - 2018 - France - Original</t>
  </si>
  <si>
    <t>15 - 2018 - Lithuania - Final</t>
  </si>
  <si>
    <t>15 - 2018 - Lithuania - Original</t>
  </si>
  <si>
    <t>15 - 2018 - Other - Final</t>
  </si>
  <si>
    <t>15 - 2018 - Other - Original</t>
  </si>
  <si>
    <t>15 - 2018 - Spain - Final</t>
  </si>
  <si>
    <t>15 - 2018 - Spain - Original</t>
  </si>
  <si>
    <t>15 - 2018 - United Kingdom - Final</t>
  </si>
  <si>
    <t>15 - 2018 - United Kingdom - Original</t>
  </si>
  <si>
    <t>15 - 2018 - EU - Final</t>
  </si>
  <si>
    <t>15 - 2018 - EU - Original</t>
  </si>
  <si>
    <t>15 - 2018 - TAC - Final</t>
  </si>
  <si>
    <t>15 - 2018 - TAC - Original</t>
  </si>
  <si>
    <t>16 - 2018 - Denmark - Final</t>
  </si>
  <si>
    <t>16 - 2018 - Denmark - Original</t>
  </si>
  <si>
    <t>16 - 2018</t>
  </si>
  <si>
    <t>16 - 2018 - France - Final</t>
  </si>
  <si>
    <t>16 - 2018 - France - Original</t>
  </si>
  <si>
    <t>16 - 2018 - Germany - Final</t>
  </si>
  <si>
    <t>16 - 2018 - Germany - Original</t>
  </si>
  <si>
    <t>16 - 2018 - Ireland - Final</t>
  </si>
  <si>
    <t>16 - 2018 - Ireland - Original</t>
  </si>
  <si>
    <t>16 - 2018 - Other - Final</t>
  </si>
  <si>
    <t>16 - 2018 - Other - Original</t>
  </si>
  <si>
    <t>16 - 2018 - United Kingdom - Final</t>
  </si>
  <si>
    <t>16 - 2018 - United Kingdom - Original</t>
  </si>
  <si>
    <t>16 - 2018 - EU - Final</t>
  </si>
  <si>
    <t>16 - 2018 - EU - Original</t>
  </si>
  <si>
    <t>16 - 2018 - TAC - Final</t>
  </si>
  <si>
    <t>16 - 2018 - TAC - Original</t>
  </si>
  <si>
    <t>17 - 2018 - Denmark - Final</t>
  </si>
  <si>
    <t>17 - 2018 - Denmark - Original</t>
  </si>
  <si>
    <t>17 - 2018</t>
  </si>
  <si>
    <t>17 - 2018 - Germany - Final</t>
  </si>
  <si>
    <t>17 - 2018 - Germany - Original</t>
  </si>
  <si>
    <t>17 - 2018 - Sweden - Final</t>
  </si>
  <si>
    <t>17 - 2018 - Sweden - Original</t>
  </si>
  <si>
    <t>17 - 2018 - EU - Final</t>
  </si>
  <si>
    <t>17 - 2018 - EU - Original</t>
  </si>
  <si>
    <t>17 - 2018 - TAC - Final</t>
  </si>
  <si>
    <t>17 - 2018 - TAC - Original</t>
  </si>
  <si>
    <t>18 - 2018 - Portugal - Final</t>
  </si>
  <si>
    <t>18 - 2018 - Portugal - Original</t>
  </si>
  <si>
    <t>18 - 2018</t>
  </si>
  <si>
    <t>18 - 2018 - Spain - Final</t>
  </si>
  <si>
    <t>18 - 2018 - Spain - Original</t>
  </si>
  <si>
    <t>18 - 2018 - EU - Final</t>
  </si>
  <si>
    <t>18 - 2018 - EU - Original</t>
  </si>
  <si>
    <t>18 - 2018 - TAC - Final</t>
  </si>
  <si>
    <t>18 - 2018 - TAC - Original</t>
  </si>
  <si>
    <t>19 - 2018 - Denmark - Final</t>
  </si>
  <si>
    <t>19 - 2018 - Denmark - Original</t>
  </si>
  <si>
    <t>19 - 2018</t>
  </si>
  <si>
    <t>19 - 2018 - Faroe Islands - Final</t>
  </si>
  <si>
    <t>19 - 2018 - Faroe Islands - Original</t>
  </si>
  <si>
    <t>19 - 2018 - France - Final</t>
  </si>
  <si>
    <t>19 - 2018 - France - Original</t>
  </si>
  <si>
    <t>19 - 2018 - Germany - Final</t>
  </si>
  <si>
    <t>19 - 2018 - Germany - Original</t>
  </si>
  <si>
    <t>19 - 2018 - Ireland - Final</t>
  </si>
  <si>
    <t>19 - 2018 - Ireland - Original</t>
  </si>
  <si>
    <t>19 - 2018 - Norway - Final</t>
  </si>
  <si>
    <t>19 - 2018 - Norway - Original</t>
  </si>
  <si>
    <t>19 - 2018 - Portugal - Final</t>
  </si>
  <si>
    <t>19 - 2018 - Portugal - Original</t>
  </si>
  <si>
    <t>19 - 2018 - Spain - Final</t>
  </si>
  <si>
    <t>19 - 2018 - Spain - Original</t>
  </si>
  <si>
    <t>19 - 2018 - Sweden - Final</t>
  </si>
  <si>
    <t>19 - 2018 - Sweden - Original</t>
  </si>
  <si>
    <t>19 - 2018 - The Netherlands - Final</t>
  </si>
  <si>
    <t>19 - 2018 - The Netherlands - Original</t>
  </si>
  <si>
    <t>19 - 2018 - United Kingdom - Final</t>
  </si>
  <si>
    <t>19 - 2018 - United Kingdom - Original</t>
  </si>
  <si>
    <t>19 - 2018 - EU - Final</t>
  </si>
  <si>
    <t>19 - 2018 - EU - Original</t>
  </si>
  <si>
    <t>19 - 2018 - TAC - Final</t>
  </si>
  <si>
    <t>19 - 2018 - TAC - Original</t>
  </si>
  <si>
    <t>20 - 2018 - Faroe Islands - Final</t>
  </si>
  <si>
    <t>20 - 2018 - Faroe Islands - Original</t>
  </si>
  <si>
    <t>20 - 2018</t>
  </si>
  <si>
    <t>20 - 2018 - Norway - Final</t>
  </si>
  <si>
    <t>20 - 2018 - Norway - Original</t>
  </si>
  <si>
    <t>20 - 2018 - TAC - Final</t>
  </si>
  <si>
    <t>20 - 2018 - TAC - Original</t>
  </si>
  <si>
    <t>21 - 2018 - Denmark - Final</t>
  </si>
  <si>
    <t>21 - 2018 - Denmark - Original</t>
  </si>
  <si>
    <t>21 - 2018</t>
  </si>
  <si>
    <t>21 - 2018 - France - Final</t>
  </si>
  <si>
    <t>21 - 2018 - France - Original</t>
  </si>
  <si>
    <t>21 - 2018 - Germany - Final</t>
  </si>
  <si>
    <t>21 - 2018 - Germany - Original</t>
  </si>
  <si>
    <t>21 - 2018 - The Netherlands - Final</t>
  </si>
  <si>
    <t>21 - 2018 - The Netherlands - Original</t>
  </si>
  <si>
    <t>21 - 2018 - United Kingdom - Final</t>
  </si>
  <si>
    <t>21 - 2018 - United Kingdom - Original</t>
  </si>
  <si>
    <t>21 - 2018 - EU - Final</t>
  </si>
  <si>
    <t>21 - 2018 - EU - Original</t>
  </si>
  <si>
    <t>21 - 2018 - TAC - Final</t>
  </si>
  <si>
    <t>21 - 2018 - TAC - Original</t>
  </si>
  <si>
    <t>26 - 2018 - Denmark - Final</t>
  </si>
  <si>
    <t>26 - 2018 - Denmark - Original</t>
  </si>
  <si>
    <t>26 - 2018</t>
  </si>
  <si>
    <t>26 - 2018 - TAC - Final</t>
  </si>
  <si>
    <t>26 - 2018 - TAC - Original</t>
  </si>
  <si>
    <t>26 - 2018 - United Kingdom - Final</t>
  </si>
  <si>
    <t>26 - 2018 - United Kingdom - Original</t>
  </si>
  <si>
    <t>26 - 2018 - EU - Final</t>
  </si>
  <si>
    <t>26 - 2018 - EU - Original</t>
  </si>
  <si>
    <t>29 - 2018 - Denmark - Final</t>
  </si>
  <si>
    <t>29 - 2018 - Denmark - Original</t>
  </si>
  <si>
    <t>29 - 2018</t>
  </si>
  <si>
    <t>29 - 2018 - Ireland - Final</t>
  </si>
  <si>
    <t>29 - 2018 - Ireland - Original</t>
  </si>
  <si>
    <t>29 - 2018 - United Kingdom - Final</t>
  </si>
  <si>
    <t>29 - 2018 - United Kingdom - Original</t>
  </si>
  <si>
    <t>29 - 2018 - EU - Final</t>
  </si>
  <si>
    <t>29 - 2018 - EU - Original</t>
  </si>
  <si>
    <t>29 - 2018 - TAC - Final</t>
  </si>
  <si>
    <t>29 - 2018 - TAC - Original</t>
  </si>
  <si>
    <t>30 - 2018 - EU - Final</t>
  </si>
  <si>
    <t>30 - 2018 - EU - Original</t>
  </si>
  <si>
    <t>30 - 2018</t>
  </si>
  <si>
    <t>30 - 2018 - TAC - Final</t>
  </si>
  <si>
    <t>30 - 2018 - TAC - Original</t>
  </si>
  <si>
    <t>31 - 2018 - All Member States - Final</t>
  </si>
  <si>
    <t>31 - 2018 - All Member States - Original</t>
  </si>
  <si>
    <t>31 - 2018</t>
  </si>
  <si>
    <t>31 - 2018 - Denmark - Final</t>
  </si>
  <si>
    <t>31 - 2018 - Denmark - Original</t>
  </si>
  <si>
    <t>31 - 2018 - EU - Final</t>
  </si>
  <si>
    <t>31 - 2018 - EU - Original</t>
  </si>
  <si>
    <t>31 - 2018 - Germany - Final</t>
  </si>
  <si>
    <t>31 - 2018 - Germany - Original</t>
  </si>
  <si>
    <t>31 - 2018 - Norway - Final</t>
  </si>
  <si>
    <t>31 - 2018 - Norway - Original</t>
  </si>
  <si>
    <t>31 - 2018 - Sweden - Final</t>
  </si>
  <si>
    <t>31 - 2018 - Sweden - Original</t>
  </si>
  <si>
    <t>31 - 2018 - TAC - Final</t>
  </si>
  <si>
    <t>31 - 2018 - TAC - Original</t>
  </si>
  <si>
    <t>31 - 2018 - United Kingdom - Final</t>
  </si>
  <si>
    <t>31 - 2018 - United Kingdom - Original</t>
  </si>
  <si>
    <t>32 - 2018 - EU - Final</t>
  </si>
  <si>
    <t>32 - 2018 - EU - Original</t>
  </si>
  <si>
    <t>32 - 2018</t>
  </si>
  <si>
    <t>32 - 2018 - TAC - Final</t>
  </si>
  <si>
    <t>32 - 2018 - TAC - Original</t>
  </si>
  <si>
    <t>33 - 2018 - Belgium - Final</t>
  </si>
  <si>
    <t>33 - 2018 - Belgium - Original</t>
  </si>
  <si>
    <t>33 - 2018</t>
  </si>
  <si>
    <t>33 - 2018 - Denmark - Final</t>
  </si>
  <si>
    <t>33 - 2018 - Denmark - Original</t>
  </si>
  <si>
    <t>33 - 2018 - France - Final</t>
  </si>
  <si>
    <t>33 - 2018 - France - Original</t>
  </si>
  <si>
    <t>33 - 2018 - Germany - Final</t>
  </si>
  <si>
    <t>33 - 2018 - Germany - Original</t>
  </si>
  <si>
    <t>33 - 2018 - Norway - Final</t>
  </si>
  <si>
    <t>33 - 2018 - Norway - Original</t>
  </si>
  <si>
    <t>33 - 2018 - Sweden - Final</t>
  </si>
  <si>
    <t>33 - 2018 - Sweden - Original</t>
  </si>
  <si>
    <t>33 - 2018 - The Netherlands - Final</t>
  </si>
  <si>
    <t>33 - 2018 - The Netherlands - Original</t>
  </si>
  <si>
    <t>33 - 2018 - United Kingdom - Final</t>
  </si>
  <si>
    <t>33 - 2018 - United Kingdom - Original</t>
  </si>
  <si>
    <t>33 - 2018 - EU - Final</t>
  </si>
  <si>
    <t>33 - 2018 - EU - Original</t>
  </si>
  <si>
    <t>33 - 2018 - TAC - Final</t>
  </si>
  <si>
    <t>33 - 2018 - TAC - Original</t>
  </si>
  <si>
    <t>34 - 2018 - Germany - Final</t>
  </si>
  <si>
    <t>34 - 2018 - Germany - Original</t>
  </si>
  <si>
    <t>34 - 2018</t>
  </si>
  <si>
    <t>34 - 2018 - United Kingdom - Final</t>
  </si>
  <si>
    <t>34 - 2018 - United Kingdom - Original</t>
  </si>
  <si>
    <t>34 - 2018 - EU - Final</t>
  </si>
  <si>
    <t>34 - 2018 - EU - Original</t>
  </si>
  <si>
    <t>34 - 2018 - TAC - Final</t>
  </si>
  <si>
    <t>34 - 2018 - TAC - Original</t>
  </si>
  <si>
    <t>35 - 2018 - EU - Final</t>
  </si>
  <si>
    <t>35 - 2018 - EU - Original</t>
  </si>
  <si>
    <t>35 - 2018</t>
  </si>
  <si>
    <t>35 - 2018 - France - Final</t>
  </si>
  <si>
    <t>35 - 2018 - France - Original</t>
  </si>
  <si>
    <t>35 - 2018 - Germany - Final</t>
  </si>
  <si>
    <t>35 - 2018 - Germany - Original</t>
  </si>
  <si>
    <t>35 - 2018 - Other - Final</t>
  </si>
  <si>
    <t>35 - 2018 - Other - Original</t>
  </si>
  <si>
    <t>35 - 2018 - Poland - Final</t>
  </si>
  <si>
    <t>35 - 2018 - Poland - Original</t>
  </si>
  <si>
    <t>35 - 2018 - Portugal - Final</t>
  </si>
  <si>
    <t>35 - 2018 - Portugal - Original</t>
  </si>
  <si>
    <t>35 - 2018 - Spain - Final</t>
  </si>
  <si>
    <t>35 - 2018 - Spain - Original</t>
  </si>
  <si>
    <t>35 - 2018 - TAC - Final</t>
  </si>
  <si>
    <t>35 - 2018 - TAC - Original</t>
  </si>
  <si>
    <t>35 - 2018 - United Kingdom - Final</t>
  </si>
  <si>
    <t>35 - 2018 - United Kingdom - Original</t>
  </si>
  <si>
    <t>36 - 2018 - France - Final</t>
  </si>
  <si>
    <t>36 - 2018 - France - Original</t>
  </si>
  <si>
    <t>36 - 2018</t>
  </si>
  <si>
    <t>36 - 2018 - Germany - Final</t>
  </si>
  <si>
    <t>36 - 2018 - Germany - Original</t>
  </si>
  <si>
    <t>36 - 2018 - Greece - Final</t>
  </si>
  <si>
    <t>36 - 2018 - Greece - Original</t>
  </si>
  <si>
    <t>36 - 2018 - Ireland - Final</t>
  </si>
  <si>
    <t>36 - 2018 - Ireland - Original</t>
  </si>
  <si>
    <t>36 - 2018 - Portugal - Final</t>
  </si>
  <si>
    <t>36 - 2018 - Portugal - Original</t>
  </si>
  <si>
    <t>36 - 2018 - Spain - Final</t>
  </si>
  <si>
    <t>36 - 2018 - Spain - Original</t>
  </si>
  <si>
    <t>36 - 2018 - United Kingdom - Final</t>
  </si>
  <si>
    <t>36 - 2018 - United Kingdom - Original</t>
  </si>
  <si>
    <t>36 - 2018 - EU - Final</t>
  </si>
  <si>
    <t>36 - 2018 - EU - Original</t>
  </si>
  <si>
    <t>36 - 2018 - TAC - Final</t>
  </si>
  <si>
    <t>36 - 2018 - TAC - Original</t>
  </si>
  <si>
    <t>37 - 2018 - Denmark - Final</t>
  </si>
  <si>
    <t>37 - 2018 - Denmark - Original</t>
  </si>
  <si>
    <t>37 - 2018</t>
  </si>
  <si>
    <t>37 - 2018 - Germany - Final</t>
  </si>
  <si>
    <t>37 - 2018 - Germany - Original</t>
  </si>
  <si>
    <t>37 - 2018 - Sweden - Final</t>
  </si>
  <si>
    <t>37 - 2018 - Sweden - Original</t>
  </si>
  <si>
    <t>37 - 2018 - EU - Final</t>
  </si>
  <si>
    <t>37 - 2018 - EU - Original</t>
  </si>
  <si>
    <t>37 - 2018 - TAC - Final</t>
  </si>
  <si>
    <t>37 - 2018 - TAC - Original</t>
  </si>
  <si>
    <t>38 - 2018 - EU - Final</t>
  </si>
  <si>
    <t>38 - 2018 - EU - Original</t>
  </si>
  <si>
    <t>38 - 2018</t>
  </si>
  <si>
    <t>38 - 2018 - Sweden - Final</t>
  </si>
  <si>
    <t>38 - 2018 - Sweden - Original</t>
  </si>
  <si>
    <t>38 - 2018 - TAC - Final</t>
  </si>
  <si>
    <t>38 - 2018 - TAC - Original</t>
  </si>
  <si>
    <t>39 - 2018 - Belgium - Final</t>
  </si>
  <si>
    <t>39 - 2018 - Belgium - Original</t>
  </si>
  <si>
    <t>39 - 2018</t>
  </si>
  <si>
    <t>39 - 2018 - Denmark - Final</t>
  </si>
  <si>
    <t>39 - 2018 - Denmark - Original</t>
  </si>
  <si>
    <t>39 - 2018 - Germany - Final</t>
  </si>
  <si>
    <t>39 - 2018 - Germany - Original</t>
  </si>
  <si>
    <t>39 - 2018 - Sweden - Final</t>
  </si>
  <si>
    <t>39 - 2018 - Sweden - Original</t>
  </si>
  <si>
    <t>39 - 2018 - The Netherlands - Final</t>
  </si>
  <si>
    <t>39 - 2018 - The Netherlands - Original</t>
  </si>
  <si>
    <t>39 - 2018 - EU - Final</t>
  </si>
  <si>
    <t>39 - 2018 - EU - Original</t>
  </si>
  <si>
    <t>39 - 2018 - TAC - Final</t>
  </si>
  <si>
    <t>39 - 2018 - TAC - Original</t>
  </si>
  <si>
    <t>40 - 2018 - Belgium - Final</t>
  </si>
  <si>
    <t>40 - 2018 - Belgium - Original</t>
  </si>
  <si>
    <t>40 - 2018</t>
  </si>
  <si>
    <t>40 - 2018 - EU - Final</t>
  </si>
  <si>
    <t>40 - 2018 - EU - Original</t>
  </si>
  <si>
    <t>40 - 2018 - France - Final</t>
  </si>
  <si>
    <t>40 - 2018 - France - Original</t>
  </si>
  <si>
    <t>40 - 2018 - Germany - Final</t>
  </si>
  <si>
    <t>40 - 2018 - Germany - Original</t>
  </si>
  <si>
    <t>40 - 2018 - Ireland - Final</t>
  </si>
  <si>
    <t>40 - 2018 - Ireland - Original</t>
  </si>
  <si>
    <t>40 - 2018 - TAC - Final</t>
  </si>
  <si>
    <t>40 - 2018 - TAC - Original</t>
  </si>
  <si>
    <t>40 - 2018 - United Kingdom - Final</t>
  </si>
  <si>
    <t>40 - 2018 - United Kingdom - Original</t>
  </si>
  <si>
    <t>41 - 2018 - Belgium - Final</t>
  </si>
  <si>
    <t>41 - 2018 - Belgium - Original</t>
  </si>
  <si>
    <t>41 - 2018</t>
  </si>
  <si>
    <t>41 - 2018 - EU - Final</t>
  </si>
  <si>
    <t>41 - 2018 - EU - Original</t>
  </si>
  <si>
    <t>41 - 2018 - France - Final</t>
  </si>
  <si>
    <t>41 - 2018 - France - Original</t>
  </si>
  <si>
    <t>41 - 2018 - Germany - Final</t>
  </si>
  <si>
    <t>41 - 2018 - Germany - Original</t>
  </si>
  <si>
    <t>41 - 2018 - Ireland - Final</t>
  </si>
  <si>
    <t>41 - 2018 - Ireland - Original</t>
  </si>
  <si>
    <t>41 - 2018 - TAC - Final</t>
  </si>
  <si>
    <t>41 - 2018 - TAC - Original</t>
  </si>
  <si>
    <t>41 - 2018 - United Kingdom - Final</t>
  </si>
  <si>
    <t>41 - 2018 - United Kingdom - Original</t>
  </si>
  <si>
    <t>42 - 2018 - Belgium - Final</t>
  </si>
  <si>
    <t>42 - 2018 - Belgium - Original</t>
  </si>
  <si>
    <t>42 - 2018</t>
  </si>
  <si>
    <t>42 - 2018 - France - Final</t>
  </si>
  <si>
    <t>42 - 2018 - France - Original</t>
  </si>
  <si>
    <t>42 - 2018 - Ireland - Final</t>
  </si>
  <si>
    <t>42 - 2018 - Ireland - Original</t>
  </si>
  <si>
    <t>42 - 2018 - The Netherlands - Final</t>
  </si>
  <si>
    <t>42 - 2018 - The Netherlands - Original</t>
  </si>
  <si>
    <t>42 - 2018 - United Kingdom - Final</t>
  </si>
  <si>
    <t>42 - 2018 - United Kingdom - Original</t>
  </si>
  <si>
    <t>42 - 2018 - EU - Final</t>
  </si>
  <si>
    <t>42 - 2018 - EU - Original</t>
  </si>
  <si>
    <t>42 - 2018 - TAC - Final</t>
  </si>
  <si>
    <t>42 - 2018 - TAC - Original</t>
  </si>
  <si>
    <t>43 - 2018 - Belgium - Final</t>
  </si>
  <si>
    <t>43 - 2018 - Belgium - Original</t>
  </si>
  <si>
    <t>43 - 2018</t>
  </si>
  <si>
    <t>43 - 2018 - France - Final</t>
  </si>
  <si>
    <t>43 - 2018 - France - Original</t>
  </si>
  <si>
    <t>43 - 2018 - Ireland - Final</t>
  </si>
  <si>
    <t>43 - 2018 - Ireland - Original</t>
  </si>
  <si>
    <t>43 - 2018 - The Netherlands - Final</t>
  </si>
  <si>
    <t>43 - 2018 - The Netherlands - Original</t>
  </si>
  <si>
    <t>43 - 2018 - United Kingdom - Final</t>
  </si>
  <si>
    <t>43 - 2018 - United Kingdom - Original</t>
  </si>
  <si>
    <t>43 - 2018 - EU - Final</t>
  </si>
  <si>
    <t>43 - 2018 - EU - Original</t>
  </si>
  <si>
    <t>43 - 2018 - TAC - Final</t>
  </si>
  <si>
    <t>43 - 2018 - TAC - Original</t>
  </si>
  <si>
    <t>44 - 2018 - Belgium - Final</t>
  </si>
  <si>
    <t>44 - 2018 - Belgium - Original</t>
  </si>
  <si>
    <t>44 - 2018</t>
  </si>
  <si>
    <t>44 - 2018 - France - Final</t>
  </si>
  <si>
    <t>44 - 2018 - France - Original</t>
  </si>
  <si>
    <t>44 - 2018 - The Netherlands - Final</t>
  </si>
  <si>
    <t>44 - 2018 - The Netherlands - Original</t>
  </si>
  <si>
    <t>44 - 2018 - United Kingdom - Final</t>
  </si>
  <si>
    <t>44 - 2018 - United Kingdom - Original</t>
  </si>
  <si>
    <t>44 - 2018 - EU - Final</t>
  </si>
  <si>
    <t>44 - 2018 - EU - Original</t>
  </si>
  <si>
    <t>44 - 2018 - TAC - Final</t>
  </si>
  <si>
    <t>44 - 2018 - TAC - Original</t>
  </si>
  <si>
    <t>45 - 2018 - EU - Final</t>
  </si>
  <si>
    <t>45 - 2018 - EU - Original</t>
  </si>
  <si>
    <t>45 - 2018</t>
  </si>
  <si>
    <t>45 - 2018 - France - Final</t>
  </si>
  <si>
    <t>45 - 2018 - France - Original</t>
  </si>
  <si>
    <t>45 - 2018 - Germany - Final</t>
  </si>
  <si>
    <t>45 - 2018 - Germany - Original</t>
  </si>
  <si>
    <t>45 - 2018 - TAC - Final</t>
  </si>
  <si>
    <t>45 - 2018 - TAC - Original</t>
  </si>
  <si>
    <t>45 - 2018 - United Kingdom - Final</t>
  </si>
  <si>
    <t>45 - 2018 - United Kingdom - Original</t>
  </si>
  <si>
    <t>48 - 2018 - Denmark - Final</t>
  </si>
  <si>
    <t>48 - 2018 - Denmark - Original</t>
  </si>
  <si>
    <t>48 - 2018</t>
  </si>
  <si>
    <t>48 - 2018 - Germany - Final</t>
  </si>
  <si>
    <t>48 - 2018 - Germany - Original</t>
  </si>
  <si>
    <t>48 - 2018 - Sweden - Final</t>
  </si>
  <si>
    <t>48 - 2018 - Sweden - Original</t>
  </si>
  <si>
    <t>48 - 2018 - The Netherlands - Final</t>
  </si>
  <si>
    <t>48 - 2018 - The Netherlands - Original</t>
  </si>
  <si>
    <t>48 - 2018 - EU - Final</t>
  </si>
  <si>
    <t>48 - 2018 - EU - Original</t>
  </si>
  <si>
    <t>48 - 2018 - TAC - Final</t>
  </si>
  <si>
    <t>48 - 2018 - TAC - Original</t>
  </si>
  <si>
    <t>49 - 2018 - Belgium - Final</t>
  </si>
  <si>
    <t>49 - 2018 - Belgium - Original</t>
  </si>
  <si>
    <t>49 - 2018</t>
  </si>
  <si>
    <t>49 - 2018 - EU - Final</t>
  </si>
  <si>
    <t>49 - 2018 - EU - Original</t>
  </si>
  <si>
    <t>49 - 2018 - France - Final</t>
  </si>
  <si>
    <t>49 - 2018 - France - Original</t>
  </si>
  <si>
    <t>49 - 2018 - Ireland - Final</t>
  </si>
  <si>
    <t>49 - 2018 - Ireland - Original</t>
  </si>
  <si>
    <t>49 - 2018 - TAC - Final</t>
  </si>
  <si>
    <t>49 - 2018 - TAC - Original</t>
  </si>
  <si>
    <t>49 - 2018 - The Netherlands - Final</t>
  </si>
  <si>
    <t>49 - 2018 - The Netherlands - Original</t>
  </si>
  <si>
    <t>49 - 2018 - United Kingdom - Final</t>
  </si>
  <si>
    <t>49 - 2018 - United Kingdom - Original</t>
  </si>
  <si>
    <t>50 - 2018 - Belgium - Final</t>
  </si>
  <si>
    <t>50 - 2018 - Belgium - Original</t>
  </si>
  <si>
    <t>50 - 2018</t>
  </si>
  <si>
    <t>50 - 2018 - Denmark - Final</t>
  </si>
  <si>
    <t>50 - 2018 - Denmark - Original</t>
  </si>
  <si>
    <t>50 - 2018 - France - Final</t>
  </si>
  <si>
    <t>50 - 2018 - France - Original</t>
  </si>
  <si>
    <t>50 - 2018 - Germany - Final</t>
  </si>
  <si>
    <t>50 - 2018 - Germany - Original</t>
  </si>
  <si>
    <t>50 - 2018 - The Netherlands - Final</t>
  </si>
  <si>
    <t>50 - 2018 - The Netherlands - Original</t>
  </si>
  <si>
    <t>50 - 2018 - United Kingdom - Final</t>
  </si>
  <si>
    <t>50 - 2018 - United Kingdom - Original</t>
  </si>
  <si>
    <t>50 - 2018 - EU - Final</t>
  </si>
  <si>
    <t>50 - 2018 - EU - Original</t>
  </si>
  <si>
    <t>50 - 2018 - Norway - Final</t>
  </si>
  <si>
    <t>50 - 2018 - Norway - Original</t>
  </si>
  <si>
    <t>50 - 2018 - TAC - Final</t>
  </si>
  <si>
    <t>50 - 2018 - TAC - Original</t>
  </si>
  <si>
    <t>51 - 2018 - EU - Final</t>
  </si>
  <si>
    <t>51 - 2018 - EU - Original</t>
  </si>
  <si>
    <t>51 - 2018</t>
  </si>
  <si>
    <t>51 - 2018 - Ireland - Final</t>
  </si>
  <si>
    <t>51 - 2018 - Ireland - Original</t>
  </si>
  <si>
    <t>51 - 2018 - TAC - Final</t>
  </si>
  <si>
    <t>51 - 2018 - TAC - Original</t>
  </si>
  <si>
    <t>51 - 2018 - United Kingdom - Final</t>
  </si>
  <si>
    <t>51 - 2018 - United Kingdom - Original</t>
  </si>
  <si>
    <t>52 - 2018 - Belgium - Final</t>
  </si>
  <si>
    <t>52 - 2018 - Belgium - Original</t>
  </si>
  <si>
    <t>52 - 2018</t>
  </si>
  <si>
    <t>52 - 2018 - France - Final</t>
  </si>
  <si>
    <t>52 - 2018 - France - Original</t>
  </si>
  <si>
    <t>52 - 2018 - Ireland - Final</t>
  </si>
  <si>
    <t>52 - 2018 - Ireland - Original</t>
  </si>
  <si>
    <t>52 - 2018 - The Netherlands - Final</t>
  </si>
  <si>
    <t>52 - 2018 - The Netherlands - Original</t>
  </si>
  <si>
    <t>52 - 2018 - United Kingdom - Final</t>
  </si>
  <si>
    <t>52 - 2018 - United Kingdom - Original</t>
  </si>
  <si>
    <t>52 - 2018 - EU - Final</t>
  </si>
  <si>
    <t>52 - 2018 - EU - Original</t>
  </si>
  <si>
    <t>52 - 2018 - TAC - Final</t>
  </si>
  <si>
    <t>52 - 2018 - TAC - Original</t>
  </si>
  <si>
    <t>53 - 2018 - EU - Final</t>
  </si>
  <si>
    <t>53 - 2018 - EU - Original</t>
  </si>
  <si>
    <t>53 - 2018</t>
  </si>
  <si>
    <t>53 - 2018 - France - Final</t>
  </si>
  <si>
    <t>53 - 2018 - France - Original</t>
  </si>
  <si>
    <t>53 - 2018 - Ireland - Final</t>
  </si>
  <si>
    <t>53 - 2018 - Ireland - Original</t>
  </si>
  <si>
    <t>53 - 2018 - TAC - Final</t>
  </si>
  <si>
    <t>53 - 2018 - TAC - Original</t>
  </si>
  <si>
    <t>54 - 2018 - Belgium - Final</t>
  </si>
  <si>
    <t>54 - 2018 - Belgium - Original</t>
  </si>
  <si>
    <t>54 - 2018</t>
  </si>
  <si>
    <t>54 - 2018 - France - Final</t>
  </si>
  <si>
    <t>54 - 2018 - France - Original</t>
  </si>
  <si>
    <t>54 - 2018 - United Kingdom - Final</t>
  </si>
  <si>
    <t>54 - 2018 - United Kingdom - Original</t>
  </si>
  <si>
    <t>54 - 2018 - EU - Final</t>
  </si>
  <si>
    <t>54 - 2018 - EU - Original</t>
  </si>
  <si>
    <t>54 - 2018 - TAC - Final</t>
  </si>
  <si>
    <t>54 - 2018 - TAC - Original</t>
  </si>
  <si>
    <t>55 - 2018 - Belgium - Final</t>
  </si>
  <si>
    <t>55 - 2018 - Belgium - Original</t>
  </si>
  <si>
    <t>55 - 2018</t>
  </si>
  <si>
    <t>55 - 2018 - France - Final</t>
  </si>
  <si>
    <t>55 - 2018 - France - Original</t>
  </si>
  <si>
    <t>55 - 2018 - United Kingdom - Final</t>
  </si>
  <si>
    <t>55 - 2018 - United Kingdom - Original</t>
  </si>
  <si>
    <t>55 - 2018 - EU - Final</t>
  </si>
  <si>
    <t>55 - 2018 - EU - Original</t>
  </si>
  <si>
    <t>55 - 2018 - TAC - Final</t>
  </si>
  <si>
    <t>55 - 2018 - TAC - Original</t>
  </si>
  <si>
    <t>56 - 2018 - Belgium - Final</t>
  </si>
  <si>
    <t>56 - 2018 - Belgium - Original</t>
  </si>
  <si>
    <t>56 - 2018</t>
  </si>
  <si>
    <t>56 - 2018 - France - Final</t>
  </si>
  <si>
    <t>56 - 2018 - France - Original</t>
  </si>
  <si>
    <t>56 - 2018 - Ireland - Final</t>
  </si>
  <si>
    <t>56 - 2018 - Ireland - Original</t>
  </si>
  <si>
    <t>56 - 2018 - United Kingdom - Final</t>
  </si>
  <si>
    <t>56 - 2018 - United Kingdom - Original</t>
  </si>
  <si>
    <t>56 - 2018 - EU - Final</t>
  </si>
  <si>
    <t>56 - 2018 - EU - Original</t>
  </si>
  <si>
    <t>56 - 2018 - TAC - Final</t>
  </si>
  <si>
    <t>56 - 2018 - TAC - Original</t>
  </si>
  <si>
    <t>57 - 2018 - Belgium - Final</t>
  </si>
  <si>
    <t>57 - 2018 - Belgium - Original</t>
  </si>
  <si>
    <t>57 - 2018</t>
  </si>
  <si>
    <t>57 - 2018 - France - Final</t>
  </si>
  <si>
    <t>57 - 2018 - France - Original</t>
  </si>
  <si>
    <t>57 - 2018 - Spain - Final</t>
  </si>
  <si>
    <t>57 - 2018 - Spain - Original</t>
  </si>
  <si>
    <t>57 - 2018 - The Netherlands - Final</t>
  </si>
  <si>
    <t>57 - 2018 - The Netherlands - Original</t>
  </si>
  <si>
    <t>57 - 2018 - EU - Final</t>
  </si>
  <si>
    <t>57 - 2018 - EU - Original</t>
  </si>
  <si>
    <t>57 - 2018 - TAC - Final</t>
  </si>
  <si>
    <t>57 - 2018 - TAC - Original</t>
  </si>
  <si>
    <t>58 - 2018 - France - Final</t>
  </si>
  <si>
    <t>58 - 2018 - France - Original</t>
  </si>
  <si>
    <t>58 - 2018</t>
  </si>
  <si>
    <t>58 - 2018 - Germany - Final</t>
  </si>
  <si>
    <t>58 - 2018 - Germany - Original</t>
  </si>
  <si>
    <t>58 - 2018 - United Kingdom - Final</t>
  </si>
  <si>
    <t>58 - 2018 - United Kingdom - Original</t>
  </si>
  <si>
    <t>58 - 2018 - EU - Final</t>
  </si>
  <si>
    <t>58 - 2018 - EU - Original</t>
  </si>
  <si>
    <t>58 - 2018 - TAC - Final</t>
  </si>
  <si>
    <t>58 - 2018 - TAC - Original</t>
  </si>
  <si>
    <t>59 - 2018 - EU - Final</t>
  </si>
  <si>
    <t>59 - 2018 - EU - Original</t>
  </si>
  <si>
    <t>59 - 2018</t>
  </si>
  <si>
    <t>59 - 2018 - France - Final</t>
  </si>
  <si>
    <t>59 - 2018 - France - Original</t>
  </si>
  <si>
    <t>59 - 2018 - Germany - Final</t>
  </si>
  <si>
    <t>59 - 2018 - Germany - Original</t>
  </si>
  <si>
    <t>59 - 2018 - TAC - Final</t>
  </si>
  <si>
    <t>59 - 2018 - TAC - Original</t>
  </si>
  <si>
    <t>59 - 2018 - The Netherlands - Final</t>
  </si>
  <si>
    <t>59 - 2018 - The Netherlands - Original</t>
  </si>
  <si>
    <t>59 - 2018 - United Kingdom - Final</t>
  </si>
  <si>
    <t>59 - 2018 - United Kingdom - Original</t>
  </si>
  <si>
    <t>60 - 2018 - Denmark - Final</t>
  </si>
  <si>
    <t>60 - 2018 - Denmark - Original</t>
  </si>
  <si>
    <t>60 - 2018</t>
  </si>
  <si>
    <t>60 - 2018 - EU - Final</t>
  </si>
  <si>
    <t>60 - 2018 - EU - Original</t>
  </si>
  <si>
    <t>60 - 2018 - France - Final</t>
  </si>
  <si>
    <t>60 - 2018 - France - Original</t>
  </si>
  <si>
    <t>60 - 2018 - Germany - Final</t>
  </si>
  <si>
    <t>60 - 2018 - Germany - Original</t>
  </si>
  <si>
    <t>60 - 2018 - Ireland - Final</t>
  </si>
  <si>
    <t>60 - 2018 - Ireland - Original</t>
  </si>
  <si>
    <t>60 - 2018 - Sweden - Final</t>
  </si>
  <si>
    <t>60 - 2018 - Sweden - Original</t>
  </si>
  <si>
    <t>60 - 2018 - TAC - Final</t>
  </si>
  <si>
    <t>60 - 2018 - TAC - Original</t>
  </si>
  <si>
    <t>60 - 2018 - The Netherlands - Final</t>
  </si>
  <si>
    <t>60 - 2018 - The Netherlands - Original</t>
  </si>
  <si>
    <t>60 - 2018 - United Kingdom - Final</t>
  </si>
  <si>
    <t>60 - 2018 - United Kingdom - Original</t>
  </si>
  <si>
    <t>61 - 2018 - EU - Final</t>
  </si>
  <si>
    <t>61 - 2018 - EU - Original</t>
  </si>
  <si>
    <t>61 - 2018</t>
  </si>
  <si>
    <t>61 - 2018 - France - Final</t>
  </si>
  <si>
    <t>61 - 2018 - France - Original</t>
  </si>
  <si>
    <t>61 - 2018 - Germany - Final</t>
  </si>
  <si>
    <t>61 - 2018 - Germany - Original</t>
  </si>
  <si>
    <t>61 - 2018 - Ireland - Final</t>
  </si>
  <si>
    <t>61 - 2018 - Ireland - Original</t>
  </si>
  <si>
    <t>61 - 2018 - TAC - Final</t>
  </si>
  <si>
    <t>61 - 2018 - TAC - Original</t>
  </si>
  <si>
    <t>61 - 2018 - The Netherlands - Final</t>
  </si>
  <si>
    <t>61 - 2018 - The Netherlands - Original</t>
  </si>
  <si>
    <t>61 - 2018 - United Kingdom - Final</t>
  </si>
  <si>
    <t>61 - 2018 - United Kingdom - Original</t>
  </si>
  <si>
    <t>62 - 2018 - Denmark - Final</t>
  </si>
  <si>
    <t>62 - 2018 - Denmark - Original</t>
  </si>
  <si>
    <t>62 - 2018</t>
  </si>
  <si>
    <t>62 - 2018 - Estonia - Final</t>
  </si>
  <si>
    <t>62 - 2018 - Estonia - Original</t>
  </si>
  <si>
    <t>62 - 2018 - France - Final</t>
  </si>
  <si>
    <t>62 - 2018 - France - Original</t>
  </si>
  <si>
    <t>62 - 2018 - Germany - Final</t>
  </si>
  <si>
    <t>62 - 2018 - Germany - Original</t>
  </si>
  <si>
    <t>62 - 2018 - Ireland - Final</t>
  </si>
  <si>
    <t>62 - 2018 - Ireland - Original</t>
  </si>
  <si>
    <t>62 - 2018 - Lithuania - Final</t>
  </si>
  <si>
    <t>62 - 2018 - Lithuania - Original</t>
  </si>
  <si>
    <t>62 - 2018 - Norway - Final</t>
  </si>
  <si>
    <t>62 - 2018 - Norway - Original</t>
  </si>
  <si>
    <t>62 - 2018 - Poland - Final</t>
  </si>
  <si>
    <t>62 - 2018 - Poland - Original</t>
  </si>
  <si>
    <t>62 - 2018 - Spain - Final</t>
  </si>
  <si>
    <t>62 - 2018 - Spain - Original</t>
  </si>
  <si>
    <t>62 - 2018 - United Kingdom - Final</t>
  </si>
  <si>
    <t>62 - 2018 - United Kingdom - Original</t>
  </si>
  <si>
    <t>62 - 2018 - EU - Final</t>
  </si>
  <si>
    <t>62 - 2018 - EU - Original</t>
  </si>
  <si>
    <t>62 - 2018 - TAC - Final</t>
  </si>
  <si>
    <t>62 - 2018 - TAC - Original</t>
  </si>
  <si>
    <t>63 - 2018 - EU - Final</t>
  </si>
  <si>
    <t>63 - 2018 - EU - Original</t>
  </si>
  <si>
    <t>63 - 2018</t>
  </si>
  <si>
    <t>63 - 2018 - Germany - Final</t>
  </si>
  <si>
    <t>63 - 2018 - Germany - Original</t>
  </si>
  <si>
    <t>63 - 2018 - Norway - Final</t>
  </si>
  <si>
    <t>63 - 2018 - Norway - Original</t>
  </si>
  <si>
    <t>63 - 2018 - TAC - Final</t>
  </si>
  <si>
    <t>63 - 2018 - TAC - Original</t>
  </si>
  <si>
    <t>64 - 2018 - Faroe Islands - Final</t>
  </si>
  <si>
    <t>64 - 2018 - Faroe Islands - Original</t>
  </si>
  <si>
    <t>64 - 2018</t>
  </si>
  <si>
    <t>64 - 2018 - Germany - Final</t>
  </si>
  <si>
    <t>64 - 2018 - Germany - Original</t>
  </si>
  <si>
    <t>64 - 2018 - Norway - Final</t>
  </si>
  <si>
    <t>64 - 2018 - Norway - Original</t>
  </si>
  <si>
    <t>64 - 2018 - United Kingdom - Final</t>
  </si>
  <si>
    <t>64 - 2018 - United Kingdom - Original</t>
  </si>
  <si>
    <t>64 - 2018 - EU - Final</t>
  </si>
  <si>
    <t>64 - 2018 - EU - Original</t>
  </si>
  <si>
    <t>64 - 2018 - TAC - Final</t>
  </si>
  <si>
    <t>64 - 2018 - TAC - Original</t>
  </si>
  <si>
    <t>65 - 2018 - EU - Final</t>
  </si>
  <si>
    <t>65 - 2018 - EU - Original</t>
  </si>
  <si>
    <t>65 - 2018</t>
  </si>
  <si>
    <t>65 - 2018 - TAC - Final</t>
  </si>
  <si>
    <t>65 - 2018 - TAC - Original</t>
  </si>
  <si>
    <t>66 - 2018 - EU - Final</t>
  </si>
  <si>
    <t>66 - 2018 - EU - Original</t>
  </si>
  <si>
    <t>66 - 2018</t>
  </si>
  <si>
    <t>66 - 2018 - Germany - Final</t>
  </si>
  <si>
    <t>66 - 2018 - Germany - Original</t>
  </si>
  <si>
    <t>66 - 2018 - TAC - Final</t>
  </si>
  <si>
    <t>66 - 2018 - TAC - Original</t>
  </si>
  <si>
    <t>66 - 2018 - United Kingdom - Final</t>
  </si>
  <si>
    <t>66 - 2018 - United Kingdom - Original</t>
  </si>
  <si>
    <t>67 - 2018 - EU - Final</t>
  </si>
  <si>
    <t>67 - 2018 - EU - Original</t>
  </si>
  <si>
    <t>67 - 2018</t>
  </si>
  <si>
    <t>67 - 2018 - TAC - Final</t>
  </si>
  <si>
    <t>67 - 2018 - TAC - Original</t>
  </si>
  <si>
    <t>68 - 2018 - EU - Final</t>
  </si>
  <si>
    <t>68 - 2018 - EU - Original</t>
  </si>
  <si>
    <t>68 - 2018</t>
  </si>
  <si>
    <t>68 - 2018 - TAC - Final</t>
  </si>
  <si>
    <t>68 - 2018 - TAC - Original</t>
  </si>
  <si>
    <t>69 - 2018 - Belgium - Final</t>
  </si>
  <si>
    <t>69 - 2018 - Belgium - Original</t>
  </si>
  <si>
    <t>69 - 2018</t>
  </si>
  <si>
    <t>69 - 2018 - Denmark - Final</t>
  </si>
  <si>
    <t>69 - 2018 - Denmark - Original</t>
  </si>
  <si>
    <t>69 - 2018 - Germany - Final</t>
  </si>
  <si>
    <t>69 - 2018 - Germany - Original</t>
  </si>
  <si>
    <t>69 - 2018 - Sweden - Final</t>
  </si>
  <si>
    <t>69 - 2018 - Sweden - Original</t>
  </si>
  <si>
    <t>69 - 2018 - The Netherlands - Final</t>
  </si>
  <si>
    <t>69 - 2018 - The Netherlands - Original</t>
  </si>
  <si>
    <t>69 - 2018 - EU - Final</t>
  </si>
  <si>
    <t>69 - 2018 - EU - Original</t>
  </si>
  <si>
    <t>69 - 2018 - TAC - Final</t>
  </si>
  <si>
    <t>69 - 2018 - TAC - Original</t>
  </si>
  <si>
    <t>70 - 2018 - Belgium - Final</t>
  </si>
  <si>
    <t>70 - 2018 - Belgium - Original</t>
  </si>
  <si>
    <t>70 - 2018</t>
  </si>
  <si>
    <t>70 - 2018 - France - Final</t>
  </si>
  <si>
    <t>70 - 2018 - France - Original</t>
  </si>
  <si>
    <t>70 - 2018 - Germany - Final</t>
  </si>
  <si>
    <t>70 - 2018 - Germany - Original</t>
  </si>
  <si>
    <t>70 - 2018 - Ireland - Final</t>
  </si>
  <si>
    <t>70 - 2018 - Ireland - Original</t>
  </si>
  <si>
    <t>70 - 2018 - United Kingdom - Final</t>
  </si>
  <si>
    <t>70 - 2018 - United Kingdom - Original</t>
  </si>
  <si>
    <t>70 - 2018 - EU - Final</t>
  </si>
  <si>
    <t>70 - 2018 - EU - Original</t>
  </si>
  <si>
    <t>70 - 2018 - TAC - Final</t>
  </si>
  <si>
    <t>70 - 2018 - TAC - Original</t>
  </si>
  <si>
    <t>71 - 2018 - Belgium - Final</t>
  </si>
  <si>
    <t>71 - 2018 - Belgium - Original</t>
  </si>
  <si>
    <t>71 - 2018</t>
  </si>
  <si>
    <t>71 - 2018 - France - Final</t>
  </si>
  <si>
    <t>71 - 2018 - France - Original</t>
  </si>
  <si>
    <t>71 - 2018 - Germany - Final</t>
  </si>
  <si>
    <t>71 - 2018 - Germany - Original</t>
  </si>
  <si>
    <t>71 - 2018 - Ireland - Final</t>
  </si>
  <si>
    <t>71 - 2018 - Ireland - Original</t>
  </si>
  <si>
    <t>71 - 2018 - United Kingdom - Final</t>
  </si>
  <si>
    <t>71 - 2018 - United Kingdom - Original</t>
  </si>
  <si>
    <t>71 - 2018 - EU - Final</t>
  </si>
  <si>
    <t>71 - 2018 - EU - Original</t>
  </si>
  <si>
    <t>71 - 2018 - TAC - Final</t>
  </si>
  <si>
    <t>71 - 2018 - TAC - Original</t>
  </si>
  <si>
    <t>72 - 2018 - Belgium - Final</t>
  </si>
  <si>
    <t>72 - 2018 - Belgium - Original</t>
  </si>
  <si>
    <t>72 - 2018</t>
  </si>
  <si>
    <t>72 - 2018 - Denmark - Final</t>
  </si>
  <si>
    <t>72 - 2018 - Denmark - Original</t>
  </si>
  <si>
    <t>72 - 2018 - France - Final</t>
  </si>
  <si>
    <t>72 - 2018 - France - Original</t>
  </si>
  <si>
    <t>72 - 2018 - Germany - Final</t>
  </si>
  <si>
    <t>72 - 2018 - Germany - Original</t>
  </si>
  <si>
    <t>72 - 2018 - Norway - Final</t>
  </si>
  <si>
    <t>72 - 2018 - Norway - Original</t>
  </si>
  <si>
    <t>72 - 2018 - Sweden - Final</t>
  </si>
  <si>
    <t>72 - 2018 - Sweden - Original</t>
  </si>
  <si>
    <t>72 - 2018 - The Netherlands - Final</t>
  </si>
  <si>
    <t>72 - 2018 - The Netherlands - Original</t>
  </si>
  <si>
    <t>72 - 2018 - United Kingdom - Final</t>
  </si>
  <si>
    <t>72 - 2018 - United Kingdom - Original</t>
  </si>
  <si>
    <t>72 - 2018 - EU - Final</t>
  </si>
  <si>
    <t>72 - 2018 - EU - Original</t>
  </si>
  <si>
    <t>72 - 2018 - TAC - Final</t>
  </si>
  <si>
    <t>72 - 2018 - TAC - Original</t>
  </si>
  <si>
    <t>73 - 2018 - France - Final</t>
  </si>
  <si>
    <t>73 - 2018 - France - Original</t>
  </si>
  <si>
    <t>73 - 2018</t>
  </si>
  <si>
    <t>73 - 2018 - Germany - Final</t>
  </si>
  <si>
    <t>73 - 2018 - Germany - Original</t>
  </si>
  <si>
    <t>73 - 2018 - United Kingdom - Final</t>
  </si>
  <si>
    <t>73 - 2018 - United Kingdom - Original</t>
  </si>
  <si>
    <t>73 - 2018 - EU - Final</t>
  </si>
  <si>
    <t>73 - 2018 - EU - Original</t>
  </si>
  <si>
    <t>73 - 2018 - TAC - Final</t>
  </si>
  <si>
    <t>73 - 2018 - TAC - Original</t>
  </si>
  <si>
    <t>74 - 2018 - EU - Final</t>
  </si>
  <si>
    <t>74 - 2018 - EU - Original</t>
  </si>
  <si>
    <t>74 - 2018</t>
  </si>
  <si>
    <t>74 - 2018 - Sweden - Final</t>
  </si>
  <si>
    <t>74 - 2018 - Sweden - Original</t>
  </si>
  <si>
    <t>74 - 2018 - TAC - Final</t>
  </si>
  <si>
    <t>74 - 2018 - TAC - Original</t>
  </si>
  <si>
    <t>75 - 2018 - Belgium - Final</t>
  </si>
  <si>
    <t>75 - 2018 - Belgium - Original</t>
  </si>
  <si>
    <t>75 - 2018</t>
  </si>
  <si>
    <t>75 - 2018 - France - Final</t>
  </si>
  <si>
    <t>75 - 2018 - France - Original</t>
  </si>
  <si>
    <t>75 - 2018 - Ireland - Final</t>
  </si>
  <si>
    <t>75 - 2018 - Ireland - Original</t>
  </si>
  <si>
    <t>75 - 2018 - United Kingdom - Final</t>
  </si>
  <si>
    <t>75 - 2018 - United Kingdom - Original</t>
  </si>
  <si>
    <t>75 - 2018 - EU - Final</t>
  </si>
  <si>
    <t>75 - 2018 - EU - Original</t>
  </si>
  <si>
    <t>75 - 2018 - TAC - Final</t>
  </si>
  <si>
    <t>75 - 2018 - TAC - Original</t>
  </si>
  <si>
    <t>76 - 2018 - Belgium - Final</t>
  </si>
  <si>
    <t>76 - 2018 - Belgium - Original</t>
  </si>
  <si>
    <t>76 - 2018</t>
  </si>
  <si>
    <t>76 - 2018 - France - Final</t>
  </si>
  <si>
    <t>76 - 2018 - France - Original</t>
  </si>
  <si>
    <t>76 - 2018 - Ireland - Final</t>
  </si>
  <si>
    <t>76 - 2018 - Ireland - Original</t>
  </si>
  <si>
    <t>76 - 2018 - United Kingdom - Final</t>
  </si>
  <si>
    <t>76 - 2018 - United Kingdom - Original</t>
  </si>
  <si>
    <t>76 - 2018 - EU - Final</t>
  </si>
  <si>
    <t>76 - 2018 - EU - Original</t>
  </si>
  <si>
    <t>76 - 2018 - TAC - Final</t>
  </si>
  <si>
    <t>76 - 2018 - TAC - Original</t>
  </si>
  <si>
    <t>77 - 2018 - Denmark - Final</t>
  </si>
  <si>
    <t>77 - 2018 - Denmark - Original</t>
  </si>
  <si>
    <t>77 - 2018</t>
  </si>
  <si>
    <t>77 - 2018 - Sweden - Final</t>
  </si>
  <si>
    <t>77 - 2018 - Sweden - Original</t>
  </si>
  <si>
    <t>77 - 2018 - EU - Final</t>
  </si>
  <si>
    <t>77 - 2018 - EU - Original</t>
  </si>
  <si>
    <t>77 - 2018 - TAC - Final</t>
  </si>
  <si>
    <t>77 - 2018 - TAC - Original</t>
  </si>
  <si>
    <t>78 - 2018 - France - Final</t>
  </si>
  <si>
    <t>78 - 2018 - France - Original</t>
  </si>
  <si>
    <t>78 - 2018</t>
  </si>
  <si>
    <t>78 - 2018 - Portugal - Final</t>
  </si>
  <si>
    <t>78 - 2018 - Portugal - Original</t>
  </si>
  <si>
    <t>78 - 2018 - Spain - Final</t>
  </si>
  <si>
    <t>78 - 2018 - Spain - Original</t>
  </si>
  <si>
    <t>78 - 2018 - EU - Final</t>
  </si>
  <si>
    <t>78 - 2018 - EU - Original</t>
  </si>
  <si>
    <t>78 - 2018 - TAC - Final</t>
  </si>
  <si>
    <t>78 - 2018 - TAC - Original</t>
  </si>
  <si>
    <t>79 - 2018 - Belgium - Final</t>
  </si>
  <si>
    <t>79 - 2018 - Belgium - Original</t>
  </si>
  <si>
    <t>79 - 2018</t>
  </si>
  <si>
    <t>79 - 2018 - Denmark - Final</t>
  </si>
  <si>
    <t>79 - 2018 - Denmark - Original</t>
  </si>
  <si>
    <t>79 - 2018 - France - Final</t>
  </si>
  <si>
    <t>79 - 2018 - France - Original</t>
  </si>
  <si>
    <t>79 - 2018 - Germany - Final</t>
  </si>
  <si>
    <t>79 - 2018 - Germany - Original</t>
  </si>
  <si>
    <t>79 - 2018 - The Netherlands - Final</t>
  </si>
  <si>
    <t>79 - 2018 - The Netherlands - Original</t>
  </si>
  <si>
    <t>79 - 2018 - United Kingdom - Final</t>
  </si>
  <si>
    <t>79 - 2018 - United Kingdom - Original</t>
  </si>
  <si>
    <t>79 - 2018 - EU - Final</t>
  </si>
  <si>
    <t>79 - 2018 - EU - Original</t>
  </si>
  <si>
    <t>79 - 2018 - TAC - Final</t>
  </si>
  <si>
    <t>79 - 2018 - TAC - Original</t>
  </si>
  <si>
    <t>80 - 2018 - Belgium - Final</t>
  </si>
  <si>
    <t>80 - 2018 - Belgium - Original</t>
  </si>
  <si>
    <t>80 - 2018</t>
  </si>
  <si>
    <t>80 - 2018 - France - Final</t>
  </si>
  <si>
    <t>80 - 2018 - France - Original</t>
  </si>
  <si>
    <t>80 - 2018 - Ireland - Final</t>
  </si>
  <si>
    <t>80 - 2018 - Ireland - Original</t>
  </si>
  <si>
    <t>80 - 2018 - Spain - Final</t>
  </si>
  <si>
    <t>80 - 2018 - Spain - Original</t>
  </si>
  <si>
    <t>80 - 2018 - The Netherlands - Final</t>
  </si>
  <si>
    <t>80 - 2018 - The Netherlands - Original</t>
  </si>
  <si>
    <t>80 - 2018 - United Kingdom - Final</t>
  </si>
  <si>
    <t>80 - 2018 - United Kingdom - Original</t>
  </si>
  <si>
    <t>80 - 2018 - EU - Final</t>
  </si>
  <si>
    <t>80 - 2018 - EU - Original</t>
  </si>
  <si>
    <t>80 - 2018 - TAC - Final</t>
  </si>
  <si>
    <t>80 - 2018 - TAC - Original</t>
  </si>
  <si>
    <t>81 - 2018 - Belgium - Final</t>
  </si>
  <si>
    <t>81 - 2018 - Belgium - Original</t>
  </si>
  <si>
    <t>81 - 2018</t>
  </si>
  <si>
    <t>81 - 2018 - France - Final</t>
  </si>
  <si>
    <t>81 - 2018 - France - Original</t>
  </si>
  <si>
    <t>81 - 2018 - Spain - Final</t>
  </si>
  <si>
    <t>81 - 2018 - Spain - Original</t>
  </si>
  <si>
    <t>81 - 2018 - The Netherlands - Final</t>
  </si>
  <si>
    <t>81 - 2018 - The Netherlands - Original</t>
  </si>
  <si>
    <t>81 - 2018 - EU - Final</t>
  </si>
  <si>
    <t>81 - 2018 - EU - Original</t>
  </si>
  <si>
    <t>81 - 2018 - TAC - Final</t>
  </si>
  <si>
    <t>81 - 2018 - TAC - Original</t>
  </si>
  <si>
    <t>82 - 2018 - Belgium - Final</t>
  </si>
  <si>
    <t>82 - 2018 - Belgium - Original</t>
  </si>
  <si>
    <t>82 - 2018</t>
  </si>
  <si>
    <t>82 - 2018 - Denmark - Final</t>
  </si>
  <si>
    <t>82 - 2018 - Denmark - Original</t>
  </si>
  <si>
    <t>82 - 2018 - France - Final</t>
  </si>
  <si>
    <t>82 - 2018 - France - Original</t>
  </si>
  <si>
    <t>82 - 2018 - Germany - Final</t>
  </si>
  <si>
    <t>82 - 2018 - Germany - Original</t>
  </si>
  <si>
    <t>82 - 2018 - Sweden - Final</t>
  </si>
  <si>
    <t>82 - 2018 - Sweden - Original</t>
  </si>
  <si>
    <t>82 - 2018 - The Netherlands - Final</t>
  </si>
  <si>
    <t>82 - 2018 - The Netherlands - Original</t>
  </si>
  <si>
    <t>82 - 2018 - United Kingdom - Final</t>
  </si>
  <si>
    <t>82 - 2018 - United Kingdom - Original</t>
  </si>
  <si>
    <t>82 - 2018 - EU - Final</t>
  </si>
  <si>
    <t>82 - 2018 - EU - Original</t>
  </si>
  <si>
    <t>82 - 2018 - Faroe Islands - Final</t>
  </si>
  <si>
    <t>82 - 2018 - Faroe Islands - Original</t>
  </si>
  <si>
    <t>82 - 2018 - TAC - Final</t>
  </si>
  <si>
    <t>82 - 2018 - TAC - Original</t>
  </si>
  <si>
    <t>83 - 2018 - EU - Final</t>
  </si>
  <si>
    <t>83 - 2018 - EU - Original</t>
  </si>
  <si>
    <t>83 - 2018</t>
  </si>
  <si>
    <t>83 - 2018 - TAC - Final</t>
  </si>
  <si>
    <t>83 - 2018 - TAC - Original</t>
  </si>
  <si>
    <t>83 - 2018 - United Kingdom - Final</t>
  </si>
  <si>
    <t>83 - 2018 - United Kingdom - Original</t>
  </si>
  <si>
    <t>84 - 2018 - Denmark - Final</t>
  </si>
  <si>
    <t>84 - 2018 - Denmark - Original</t>
  </si>
  <si>
    <t>84 - 2018</t>
  </si>
  <si>
    <t>84 - 2018 - EU - Final</t>
  </si>
  <si>
    <t>84 - 2018 - EU - Original</t>
  </si>
  <si>
    <t>84 - 2018 - Germany - Final</t>
  </si>
  <si>
    <t>84 - 2018 - Germany - Original</t>
  </si>
  <si>
    <t>84 - 2018 - Sweden - Final</t>
  </si>
  <si>
    <t>84 - 2018 - Sweden - Original</t>
  </si>
  <si>
    <t>84 - 2018 - TAC - Final</t>
  </si>
  <si>
    <t>84 - 2018 - TAC - Original</t>
  </si>
  <si>
    <t>85 - 2018 - Belgium - Final</t>
  </si>
  <si>
    <t>85 - 2018 - Belgium - Original</t>
  </si>
  <si>
    <t>85 - 2018</t>
  </si>
  <si>
    <t>85 - 2018 - Denmark - Final</t>
  </si>
  <si>
    <t>85 - 2018 - Denmark - Original</t>
  </si>
  <si>
    <t>85 - 2018 - Faroe Islands - Final</t>
  </si>
  <si>
    <t>85 - 2018 - Faroe Islands - Original</t>
  </si>
  <si>
    <t>85 - 2018 - Finland - Final</t>
  </si>
  <si>
    <t>85 - 2018 - Finland - Original</t>
  </si>
  <si>
    <t>85 - 2018 - France - Final</t>
  </si>
  <si>
    <t>85 - 2018 - France - Original</t>
  </si>
  <si>
    <t>85 - 2018 - Germany - Final</t>
  </si>
  <si>
    <t>85 - 2018 - Germany - Original</t>
  </si>
  <si>
    <t>85 - 2018 - Ireland - Final</t>
  </si>
  <si>
    <t>85 - 2018 - Ireland - Original</t>
  </si>
  <si>
    <t>85 - 2018 - Poland - Final</t>
  </si>
  <si>
    <t>85 - 2018 - Poland - Original</t>
  </si>
  <si>
    <t>85 - 2018 - Portugal - Final</t>
  </si>
  <si>
    <t>85 - 2018 - Portugal - Original</t>
  </si>
  <si>
    <t>85 - 2018 - Spain - Final</t>
  </si>
  <si>
    <t>85 - 2018 - Spain - Original</t>
  </si>
  <si>
    <t>85 - 2018 - Sweden - Final</t>
  </si>
  <si>
    <t>85 - 2018 - Sweden - Original</t>
  </si>
  <si>
    <t>85 - 2018 - The Netherlands - Final</t>
  </si>
  <si>
    <t>85 - 2018 - The Netherlands - Original</t>
  </si>
  <si>
    <t>85 - 2018 - United Kingdom - Final</t>
  </si>
  <si>
    <t>85 - 2018 - United Kingdom - Original</t>
  </si>
  <si>
    <t>85 - 2018 - EU - Final</t>
  </si>
  <si>
    <t>85 - 2018 - EU - Original</t>
  </si>
  <si>
    <t>85 - 2018 - Norway - Final</t>
  </si>
  <si>
    <t>85 - 2018 - Norway - Original</t>
  </si>
  <si>
    <t>85 - 2018 - TAC - Final</t>
  </si>
  <si>
    <t>85 - 2018 - TAC - Original</t>
  </si>
  <si>
    <t>86 - 2018 - EU - Final</t>
  </si>
  <si>
    <t>86 - 2018 - EU - Original</t>
  </si>
  <si>
    <t>86 - 2018</t>
  </si>
  <si>
    <t>86 - 2018 - France - Final</t>
  </si>
  <si>
    <t>86 - 2018 - France - Original</t>
  </si>
  <si>
    <t>86 - 2018 - Germany - Final</t>
  </si>
  <si>
    <t>86 - 2018 - Germany - Original</t>
  </si>
  <si>
    <t>86 - 2018 - Ireland - Final</t>
  </si>
  <si>
    <t>86 - 2018 - Ireland - Original</t>
  </si>
  <si>
    <t>86 - 2018 - TAC - Final</t>
  </si>
  <si>
    <t>86 - 2018 - TAC - Original</t>
  </si>
  <si>
    <t>86 - 2018 - The Netherlands - Final</t>
  </si>
  <si>
    <t>86 - 2018 - The Netherlands - Original</t>
  </si>
  <si>
    <t>86 - 2018 - United Kingdom - Final</t>
  </si>
  <si>
    <t>86 - 2018 - United Kingdom - Original</t>
  </si>
  <si>
    <t>87 - 2018 - Denmark - Final</t>
  </si>
  <si>
    <t>87 - 2018 - Denmark - Original</t>
  </si>
  <si>
    <t>87 - 2018</t>
  </si>
  <si>
    <t>87 - 2018 - France - Final</t>
  </si>
  <si>
    <t>87 - 2018 - France - Original</t>
  </si>
  <si>
    <t>87 - 2018 - Germany - Final</t>
  </si>
  <si>
    <t>87 - 2018 - Germany - Original</t>
  </si>
  <si>
    <t>87 - 2018 - Norway - Final</t>
  </si>
  <si>
    <t>87 - 2018 - Norway - Original</t>
  </si>
  <si>
    <t>87 - 2018 - Sweden - Final</t>
  </si>
  <si>
    <t>87 - 2018 - Sweden - Original</t>
  </si>
  <si>
    <t>87 - 2018 - The Netherlands - Final</t>
  </si>
  <si>
    <t>87 - 2018 - The Netherlands - Original</t>
  </si>
  <si>
    <t>87 - 2018 - United Kingdom - Final</t>
  </si>
  <si>
    <t>87 - 2018 - United Kingdom - Original</t>
  </si>
  <si>
    <t>87 - 2018 - EU - Final</t>
  </si>
  <si>
    <t>87 - 2018 - EU - Original</t>
  </si>
  <si>
    <t>87 - 2018 - TAC - Final</t>
  </si>
  <si>
    <t>87 - 2018 - TAC - Original</t>
  </si>
  <si>
    <t>88 - 2018 - Denmark - Final</t>
  </si>
  <si>
    <t>88 - 2018 - Denmark - Original</t>
  </si>
  <si>
    <t>88 - 2018</t>
  </si>
  <si>
    <t>88 - 2018 - Faroe Islands - Final</t>
  </si>
  <si>
    <t>88 - 2018 - Faroe Islands - Original</t>
  </si>
  <si>
    <t>88 - 2018 - Germany - Final</t>
  </si>
  <si>
    <t>88 - 2018 - Germany - Original</t>
  </si>
  <si>
    <t>88 - 2018 - Norway - Final</t>
  </si>
  <si>
    <t>88 - 2018 - Norway - Original</t>
  </si>
  <si>
    <t>88 - 2018 - Sweden - Final</t>
  </si>
  <si>
    <t>88 - 2018 - Sweden - Original</t>
  </si>
  <si>
    <t>88 - 2018 - EU - Final</t>
  </si>
  <si>
    <t>88 - 2018 - EU - Original</t>
  </si>
  <si>
    <t>88 - 2018 - TAC - Final</t>
  </si>
  <si>
    <t>88 - 2018 - TAC - Original</t>
  </si>
  <si>
    <t>89 - 2018 - Belgium - Final</t>
  </si>
  <si>
    <t>89 - 2018 - Belgium - Original</t>
  </si>
  <si>
    <t>89 - 2018</t>
  </si>
  <si>
    <t>89 - 2018 - Denmark - Final</t>
  </si>
  <si>
    <t>89 - 2018 - Denmark - Original</t>
  </si>
  <si>
    <t>89 - 2018 - France - Final</t>
  </si>
  <si>
    <t>89 - 2018 - France - Original</t>
  </si>
  <si>
    <t>89 - 2018 - Germany - Final</t>
  </si>
  <si>
    <t>89 - 2018 - Germany - Original</t>
  </si>
  <si>
    <t>89 - 2018 - The Netherlands - Final</t>
  </si>
  <si>
    <t>89 - 2018 - The Netherlands - Original</t>
  </si>
  <si>
    <t>89 - 2018 - United Kingdom - Final</t>
  </si>
  <si>
    <t>89 - 2018 - United Kingdom - Original</t>
  </si>
  <si>
    <t>89 - 2018 - EU - Final</t>
  </si>
  <si>
    <t>89 - 2018 - EU - Original</t>
  </si>
  <si>
    <t>89 - 2018 - TAC - Final</t>
  </si>
  <si>
    <t>89 - 2018 - TAC - Original</t>
  </si>
  <si>
    <t>90 - 2018 - EU - Final</t>
  </si>
  <si>
    <t>90 - 2018 - EU - Original</t>
  </si>
  <si>
    <t>90 - 2018</t>
  </si>
  <si>
    <t>90 - 2018 - Sweden - Final</t>
  </si>
  <si>
    <t>90 - 2018 - Sweden - Original</t>
  </si>
  <si>
    <t>90 - 2018 - TAC - Final</t>
  </si>
  <si>
    <t>90 - 2018 - TAC - Original</t>
  </si>
  <si>
    <t>91 - 2018 - EU - Final</t>
  </si>
  <si>
    <t>91 - 2018 - EU - Original</t>
  </si>
  <si>
    <t>91 - 2018</t>
  </si>
  <si>
    <t>91 - 2018 - Ireland - Final</t>
  </si>
  <si>
    <t>91 - 2018 - Ireland - Original</t>
  </si>
  <si>
    <t>91 - 2018 - TAC - Final</t>
  </si>
  <si>
    <t>91 - 2018 - TAC - Original</t>
  </si>
  <si>
    <t>91 - 2018 - The Netherlands - Final</t>
  </si>
  <si>
    <t>91 - 2018 - The Netherlands - Original</t>
  </si>
  <si>
    <t>92 - 2018 - Ireland - Final</t>
  </si>
  <si>
    <t>92 - 2018 - Ireland - Original</t>
  </si>
  <si>
    <t>92 - 2018</t>
  </si>
  <si>
    <t>92 - 2018 - United Kingdom - Final</t>
  </si>
  <si>
    <t>92 - 2018 - United Kingdom - Original</t>
  </si>
  <si>
    <t>92 - 2018 - EU - Final</t>
  </si>
  <si>
    <t>92 - 2018 - EU - Original</t>
  </si>
  <si>
    <t>92 - 2018 - TAC - Final</t>
  </si>
  <si>
    <t>92 - 2018 - TAC - Original</t>
  </si>
  <si>
    <t>93 - 2018 - EU - Final</t>
  </si>
  <si>
    <t>93 - 2018 - EU - Original</t>
  </si>
  <si>
    <t>93 - 2018</t>
  </si>
  <si>
    <t>93 - 2018 - France - Final</t>
  </si>
  <si>
    <t>93 - 2018 - France - Original</t>
  </si>
  <si>
    <t>93 - 2018 - TAC - Final</t>
  </si>
  <si>
    <t>93 - 2018 - TAC - Original</t>
  </si>
  <si>
    <t>93 - 2018 - United Kingdom - Final</t>
  </si>
  <si>
    <t>93 - 2018 - United Kingdom - Original</t>
  </si>
  <si>
    <t>94 - 2018 - France - Final</t>
  </si>
  <si>
    <t>94 - 2018 - France - Original</t>
  </si>
  <si>
    <t>94 - 2018</t>
  </si>
  <si>
    <t>94 - 2018 - Germany - Final</t>
  </si>
  <si>
    <t>94 - 2018 - Germany - Original</t>
  </si>
  <si>
    <t>94 - 2018 - Ireland - Final</t>
  </si>
  <si>
    <t>94 - 2018 - Ireland - Original</t>
  </si>
  <si>
    <t>94 - 2018 - The Netherlands - Final</t>
  </si>
  <si>
    <t>94 - 2018 - The Netherlands - Original</t>
  </si>
  <si>
    <t>94 - 2018 - United Kingdom - Final</t>
  </si>
  <si>
    <t>94 - 2018 - United Kingdom - Original</t>
  </si>
  <si>
    <t>94 - 2018 - EU - Final</t>
  </si>
  <si>
    <t>94 - 2018 - EU - Original</t>
  </si>
  <si>
    <t>94 - 2018 - TAC - Final</t>
  </si>
  <si>
    <t>94 - 2018 - TAC - Original</t>
  </si>
  <si>
    <t>95 - 2018 - EU - Final</t>
  </si>
  <si>
    <t>95 - 2018 - EU - Original</t>
  </si>
  <si>
    <t>95 - 2018</t>
  </si>
  <si>
    <t>95 - 2018 - Portugal - Final</t>
  </si>
  <si>
    <t>95 - 2018 - Portugal - Original</t>
  </si>
  <si>
    <t>95 - 2018 - TAC - Final</t>
  </si>
  <si>
    <t>95 - 2018 - TAC - Original</t>
  </si>
  <si>
    <t>96 - 2018 - EU - Final</t>
  </si>
  <si>
    <t>96 - 2018 - EU - Original</t>
  </si>
  <si>
    <t>96 - 2018</t>
  </si>
  <si>
    <t>96 - 2018 - Spain - Final</t>
  </si>
  <si>
    <t>96 - 2018 - Spain - Original</t>
  </si>
  <si>
    <t>96 - 2018 - TAC - Final</t>
  </si>
  <si>
    <t>96 - 2018 - TAC - Original</t>
  </si>
  <si>
    <t>98 - 2018 - Denmark - Final</t>
  </si>
  <si>
    <t>98 - 2018 - Denmark - Original</t>
  </si>
  <si>
    <t>98 - 2018</t>
  </si>
  <si>
    <t>98 - 2018 - Faroe Islands - Final</t>
  </si>
  <si>
    <t>98 - 2018 - Faroe Islands - Original</t>
  </si>
  <si>
    <t>98 - 2018 - France - Final</t>
  </si>
  <si>
    <t>98 - 2018 - France - Original</t>
  </si>
  <si>
    <t>98 - 2018 - Germany - Final</t>
  </si>
  <si>
    <t>98 - 2018 - Germany - Original</t>
  </si>
  <si>
    <t>98 - 2018 - Ireland - Final</t>
  </si>
  <si>
    <t>98 - 2018 - Ireland - Original</t>
  </si>
  <si>
    <t>98 - 2018 - Portugal - Final</t>
  </si>
  <si>
    <t>98 - 2018 - Portugal - Original</t>
  </si>
  <si>
    <t>98 - 2018 - Spain - Final</t>
  </si>
  <si>
    <t>98 - 2018 - Spain - Original</t>
  </si>
  <si>
    <t>98 - 2018 - Sweden - Final</t>
  </si>
  <si>
    <t>98 - 2018 - Sweden - Original</t>
  </si>
  <si>
    <t>98 - 2018 - The Netherlands - Final</t>
  </si>
  <si>
    <t>98 - 2018 - The Netherlands - Original</t>
  </si>
  <si>
    <t>98 - 2018 - United Kingdom - Final</t>
  </si>
  <si>
    <t>98 - 2018 - United Kingdom - Original</t>
  </si>
  <si>
    <t>98 - 2018 - EU - Final</t>
  </si>
  <si>
    <t>98 - 2018 - EU - Original</t>
  </si>
  <si>
    <t>98 - 2018 - TAC - Final</t>
  </si>
  <si>
    <t>98 - 2018 - TAC - Original</t>
  </si>
  <si>
    <t>99 - 2018 - Belgium - Final</t>
  </si>
  <si>
    <t>99 - 2018 - Belgium - Original</t>
  </si>
  <si>
    <t>99 - 2018</t>
  </si>
  <si>
    <t>99 - 2018 - Denmark - Final</t>
  </si>
  <si>
    <t>99 - 2018 - Denmark - Original</t>
  </si>
  <si>
    <t>99 - 2018 - EU - Final</t>
  </si>
  <si>
    <t>99 - 2018 - EU - Original</t>
  </si>
  <si>
    <t>99 - 2018 - France - Final</t>
  </si>
  <si>
    <t>99 - 2018 - France - Original</t>
  </si>
  <si>
    <t>99 - 2018 - Germany - Final</t>
  </si>
  <si>
    <t>99 - 2018 - Germany - Original</t>
  </si>
  <si>
    <t>99 - 2018 - Ireland - Final</t>
  </si>
  <si>
    <t>99 - 2018 - Ireland - Original</t>
  </si>
  <si>
    <t>99 - 2018 - Norway - Final</t>
  </si>
  <si>
    <t>99 - 2018 - Norway - Original</t>
  </si>
  <si>
    <t>99 - 2018 - Portugal - Final</t>
  </si>
  <si>
    <t>99 - 2018 - Portugal - Original</t>
  </si>
  <si>
    <t>99 - 2018 - Spain - Final</t>
  </si>
  <si>
    <t>99 - 2018 - Spain - Original</t>
  </si>
  <si>
    <t>99 - 2018 - Sweden - Final</t>
  </si>
  <si>
    <t>99 - 2018 - Sweden - Original</t>
  </si>
  <si>
    <t>99 - 2018 - TAC - Final</t>
  </si>
  <si>
    <t>99 - 2018 - TAC - Original</t>
  </si>
  <si>
    <t>99 - 2018 - The Netherlands - Final</t>
  </si>
  <si>
    <t>99 - 2018 - The Netherlands - Original</t>
  </si>
  <si>
    <t>99 - 2018 - United Kingdom - Final</t>
  </si>
  <si>
    <t>99 - 2018 - United Kingdom - Original</t>
  </si>
  <si>
    <t>100 - 2018 - Portugal - Final</t>
  </si>
  <si>
    <t>100 - 2018 - Portugal - Original</t>
  </si>
  <si>
    <t>100 - 2018</t>
  </si>
  <si>
    <t>100 - 2018 - Spain - Final</t>
  </si>
  <si>
    <t>100 - 2018 - Spain - Original</t>
  </si>
  <si>
    <t>100 - 2018 - EU - Final</t>
  </si>
  <si>
    <t>100 - 2018 - EU - Original</t>
  </si>
  <si>
    <t>100 - 2018 - TAC - Final</t>
  </si>
  <si>
    <t>100 - 2018 - TAC - Original</t>
  </si>
  <si>
    <t>103 - 2018 - France - Final</t>
  </si>
  <si>
    <t>103 - 2018 - France - Original</t>
  </si>
  <si>
    <t>103 - 2018</t>
  </si>
  <si>
    <t>103 - 2018 - Portugal - Final</t>
  </si>
  <si>
    <t>103 - 2018 - Portugal - Original</t>
  </si>
  <si>
    <t>103 - 2018 - Spain - Final</t>
  </si>
  <si>
    <t>103 - 2018 - Spain - Original</t>
  </si>
  <si>
    <t>103 - 2018 - EU - Final</t>
  </si>
  <si>
    <t>103 - 2018 - EU - Original</t>
  </si>
  <si>
    <t>103 - 2018 - TAC - Final</t>
  </si>
  <si>
    <t>103 - 2018 - TAC - Original</t>
  </si>
  <si>
    <t>104 - 2018 - EU - Final</t>
  </si>
  <si>
    <t>104 - 2018 - EU - Original</t>
  </si>
  <si>
    <t>104 - 2018</t>
  </si>
  <si>
    <t>104 - 2018 - Portugal - Final</t>
  </si>
  <si>
    <t>104 - 2018 - Portugal - Original</t>
  </si>
  <si>
    <t>104 - 2018 - TAC - Final</t>
  </si>
  <si>
    <t>104 - 2018 - TAC - Original</t>
  </si>
  <si>
    <t>105 - 2018 - EU - Final</t>
  </si>
  <si>
    <t>105 - 2018 - EU - Original</t>
  </si>
  <si>
    <t>105 - 2018</t>
  </si>
  <si>
    <t>105 - 2018 - Sweden - Final</t>
  </si>
  <si>
    <t>105 - 2018 - Sweden - Original</t>
  </si>
  <si>
    <t>105 - 2018 - TAC - Final</t>
  </si>
  <si>
    <t>105 - 2018 - TAC - Original</t>
  </si>
  <si>
    <t>106 - 2018 - Belgium - Final</t>
  </si>
  <si>
    <t>106 - 2018 - Belgium - Original</t>
  </si>
  <si>
    <t>106 - 2018</t>
  </si>
  <si>
    <t>106 - 2018 - Denmark - Final</t>
  </si>
  <si>
    <t>106 - 2018 - Denmark - Original</t>
  </si>
  <si>
    <t>106 - 2018 - EU - Final</t>
  </si>
  <si>
    <t>106 - 2018 - EU - Original</t>
  </si>
  <si>
    <t>106 - 2018 - France - Final</t>
  </si>
  <si>
    <t>106 - 2018 - France - Original</t>
  </si>
  <si>
    <t>106 - 2018 - Germany - Final</t>
  </si>
  <si>
    <t>106 - 2018 - Germany - Original</t>
  </si>
  <si>
    <t>106 - 2018 - Sweden - Final</t>
  </si>
  <si>
    <t>106 - 2018 - Sweden - Original</t>
  </si>
  <si>
    <t>106 - 2018 - TAC - Final</t>
  </si>
  <si>
    <t>106 - 2018 - TAC - Original</t>
  </si>
  <si>
    <t>106 - 2018 - The Netherlands - Final</t>
  </si>
  <si>
    <t>106 - 2018 - The Netherlands - Original</t>
  </si>
  <si>
    <t>106 - 2018 - United Kingdom - Final</t>
  </si>
  <si>
    <t>106 - 2018 - United Kingdom - Original</t>
  </si>
  <si>
    <t>107 - 2018 - Belgium - Final</t>
  </si>
  <si>
    <t>107 - 2018 - Belgium - Original</t>
  </si>
  <si>
    <t>107 - 2018</t>
  </si>
  <si>
    <t>107 - 2018 - Denmark - Final</t>
  </si>
  <si>
    <t>107 - 2018 - Denmark - Original</t>
  </si>
  <si>
    <t>107 - 2018 - Faroe Islands - Final</t>
  </si>
  <si>
    <t>107 - 2018 - Faroe Islands - Original</t>
  </si>
  <si>
    <t>107 - 2018 - France - Final</t>
  </si>
  <si>
    <t>107 - 2018 - France - Original</t>
  </si>
  <si>
    <t>107 - 2018 - Germany - Final</t>
  </si>
  <si>
    <t>107 - 2018 - Germany - Original</t>
  </si>
  <si>
    <t>107 - 2018 - Ireland - Final</t>
  </si>
  <si>
    <t>107 - 2018 - Ireland - Original</t>
  </si>
  <si>
    <t>107 - 2018 - Norway - Final</t>
  </si>
  <si>
    <t>107 - 2018 - Norway - Original</t>
  </si>
  <si>
    <t>107 - 2018 - Portugal - Final</t>
  </si>
  <si>
    <t>107 - 2018 - Portugal - Original</t>
  </si>
  <si>
    <t>107 - 2018 - Spain - Final</t>
  </si>
  <si>
    <t>107 - 2018 - Spain - Original</t>
  </si>
  <si>
    <t>107 - 2018 - United Kingdom - Final</t>
  </si>
  <si>
    <t>107 - 2018 - United Kingdom - Original</t>
  </si>
  <si>
    <t>107 - 2018 - EU - Final</t>
  </si>
  <si>
    <t>107 - 2018 - EU - Original</t>
  </si>
  <si>
    <t>107 - 2018 - TAC - Final</t>
  </si>
  <si>
    <t>107 - 2018 - TAC - Original</t>
  </si>
  <si>
    <t>108 - 2018 - Belgium - Final</t>
  </si>
  <si>
    <t>108 - 2018 - Belgium - Original</t>
  </si>
  <si>
    <t>108 - 2018</t>
  </si>
  <si>
    <t>108 - 2018 - Denmark - Final</t>
  </si>
  <si>
    <t>108 - 2018 - Denmark - Original</t>
  </si>
  <si>
    <t>108 - 2018 - Germany - Final</t>
  </si>
  <si>
    <t>108 - 2018 - Germany - Original</t>
  </si>
  <si>
    <t>108 - 2018 - Sweden - Final</t>
  </si>
  <si>
    <t>108 - 2018 - Sweden - Original</t>
  </si>
  <si>
    <t>108 - 2018 - United Kingdom - Final</t>
  </si>
  <si>
    <t>108 - 2018 - United Kingdom - Original</t>
  </si>
  <si>
    <t>108 - 2018 - EU - Final</t>
  </si>
  <si>
    <t>108 - 2018 - EU - Original</t>
  </si>
  <si>
    <t>108 - 2018 - TAC - Final</t>
  </si>
  <si>
    <t>108 - 2018 - TAC - Original</t>
  </si>
  <si>
    <t>109 - 2018 - Denmark - Final</t>
  </si>
  <si>
    <t>109 - 2018 - Denmark - Original</t>
  </si>
  <si>
    <t>109 - 2018</t>
  </si>
  <si>
    <t>109 - 2018 - France - Final</t>
  </si>
  <si>
    <t>109 - 2018 - France - Original</t>
  </si>
  <si>
    <t>109 - 2018 - Germany - Final</t>
  </si>
  <si>
    <t>109 - 2018 - Germany - Original</t>
  </si>
  <si>
    <t>109 - 2018 - Other - Final</t>
  </si>
  <si>
    <t>109 - 2018 - Other - Original</t>
  </si>
  <si>
    <t>109 - 2018 - TAC - Final</t>
  </si>
  <si>
    <t>109 - 2018 - TAC - Original</t>
  </si>
  <si>
    <t>109 - 2018 - EU - Final</t>
  </si>
  <si>
    <t>109 - 2018 - EU - Original</t>
  </si>
  <si>
    <t>109 - 2018 - United Kingdom - Final</t>
  </si>
  <si>
    <t>109 - 2018 - United Kingdom - Original</t>
  </si>
  <si>
    <t>110 - 2018 - Belgium - Final</t>
  </si>
  <si>
    <t>110 - 2018 - Belgium - Original</t>
  </si>
  <si>
    <t>110 - 2018</t>
  </si>
  <si>
    <t>110 - 2018 - Denmark - Final</t>
  </si>
  <si>
    <t>110 - 2018 - Denmark - Original</t>
  </si>
  <si>
    <t>110 - 2018 - France - Final</t>
  </si>
  <si>
    <t>110 - 2018 - France - Original</t>
  </si>
  <si>
    <t>110 - 2018 - Germany - Final</t>
  </si>
  <si>
    <t>110 - 2018 - Germany - Original</t>
  </si>
  <si>
    <t>110 - 2018 - United Kingdom - Final</t>
  </si>
  <si>
    <t>110 - 2018 - United Kingdom - Original</t>
  </si>
  <si>
    <t>110 - 2018 - EU - Final</t>
  </si>
  <si>
    <t>110 - 2018 - EU - Original</t>
  </si>
  <si>
    <t>110 - 2018 - TAC - Final</t>
  </si>
  <si>
    <t>110 - 2018 - TAC - Original</t>
  </si>
  <si>
    <t>112 - 2018 - Belgium - Final</t>
  </si>
  <si>
    <t>112 - 2018 - Belgium - Original</t>
  </si>
  <si>
    <t>112 - 2018</t>
  </si>
  <si>
    <t>112 - 2018 - Denmark - Final</t>
  </si>
  <si>
    <t>112 - 2018 - Denmark - Original</t>
  </si>
  <si>
    <t>112 - 2018 - France - Final</t>
  </si>
  <si>
    <t>112 - 2018 - France - Original</t>
  </si>
  <si>
    <t>112 - 2018 - Germany - Final</t>
  </si>
  <si>
    <t>112 - 2018 - Germany - Original</t>
  </si>
  <si>
    <t>112 - 2018 - Sweden - Final</t>
  </si>
  <si>
    <t>112 - 2018 - Sweden - Original</t>
  </si>
  <si>
    <t>112 - 2018 - The Netherlands - Final</t>
  </si>
  <si>
    <t>112 - 2018 - The Netherlands - Original</t>
  </si>
  <si>
    <t>112 - 2018 - United Kingdom - Final</t>
  </si>
  <si>
    <t>112 - 2018 - United Kingdom - Original</t>
  </si>
  <si>
    <t>112 - 2018 - EU - Final</t>
  </si>
  <si>
    <t>112 - 2018 - EU - Original</t>
  </si>
  <si>
    <t>112 - 2018 - TAC - Final</t>
  </si>
  <si>
    <t>112 - 2018 - TAC - Original</t>
  </si>
  <si>
    <t>113 - 2018 - Belgium - Final</t>
  </si>
  <si>
    <t>113 - 2018 - Belgium - Original</t>
  </si>
  <si>
    <t>113 - 2018</t>
  </si>
  <si>
    <t>113 - 2018 - Denmark - Final</t>
  </si>
  <si>
    <t>113 - 2018 - Denmark - Original</t>
  </si>
  <si>
    <t>113 - 2018 - France - Final</t>
  </si>
  <si>
    <t>113 - 2018 - France - Original</t>
  </si>
  <si>
    <t>113 - 2018 - Germany - Final</t>
  </si>
  <si>
    <t>113 - 2018 - Germany - Original</t>
  </si>
  <si>
    <t>113 - 2018 - The Netherlands - Final</t>
  </si>
  <si>
    <t>113 - 2018 - The Netherlands - Original</t>
  </si>
  <si>
    <t>113 - 2018 - United Kingdom - Final</t>
  </si>
  <si>
    <t>113 - 2018 - United Kingdom - Original</t>
  </si>
  <si>
    <t>113 - 2018 - EU - Final</t>
  </si>
  <si>
    <t>113 - 2018 - EU - Original</t>
  </si>
  <si>
    <t>113 - 2018 - TAC - Final</t>
  </si>
  <si>
    <t>113 - 2018 - TAC - Original</t>
  </si>
  <si>
    <t>114 - 2018 - France - Final</t>
  </si>
  <si>
    <t>114 - 2018 - France - Original</t>
  </si>
  <si>
    <t>114 - 2018</t>
  </si>
  <si>
    <t>114 - 2018 - Germany - Final</t>
  </si>
  <si>
    <t>114 - 2018 - Germany - Original</t>
  </si>
  <si>
    <t>114 - 2018 - United Kingdom - Final</t>
  </si>
  <si>
    <t>114 - 2018 - United Kingdom - Original</t>
  </si>
  <si>
    <t>114 - 2018 - EU - Final</t>
  </si>
  <si>
    <t>114 - 2018 - EU - Original</t>
  </si>
  <si>
    <t>114 - 2018 - TAC - Final</t>
  </si>
  <si>
    <t>114 - 2018 - TAC - Original</t>
  </si>
  <si>
    <t>115 - 2018 - Denmark - Final</t>
  </si>
  <si>
    <t>115 - 2018 - Denmark - Original</t>
  </si>
  <si>
    <t>115 - 2018</t>
  </si>
  <si>
    <t>115 - 2018 - EU - Final</t>
  </si>
  <si>
    <t>115 - 2018 - EU - Original</t>
  </si>
  <si>
    <t>115 - 2018 - TAC - Final</t>
  </si>
  <si>
    <t>115 - 2018 - TAC - Original</t>
  </si>
  <si>
    <t>117 - 2018 - Belgium - Final</t>
  </si>
  <si>
    <t>117 - 2018 - Belgium - Original</t>
  </si>
  <si>
    <t>117 - 2018</t>
  </si>
  <si>
    <t>117 - 2018 - Denmark - Final</t>
  </si>
  <si>
    <t>117 - 2018 - Denmark - Original</t>
  </si>
  <si>
    <t>117 - 2018 - France - Final</t>
  </si>
  <si>
    <t>117 - 2018 - France - Original</t>
  </si>
  <si>
    <t>117 - 2018 - Germany - Final</t>
  </si>
  <si>
    <t>117 - 2018 - Germany - Original</t>
  </si>
  <si>
    <t>117 - 2018 - Norway - Final</t>
  </si>
  <si>
    <t>117 - 2018 - Norway - Original</t>
  </si>
  <si>
    <t>117 - 2018 - Sweden - Final</t>
  </si>
  <si>
    <t>117 - 2018 - Sweden - Original</t>
  </si>
  <si>
    <t>117 - 2018 - The Netherlands - Final</t>
  </si>
  <si>
    <t>117 - 2018 - The Netherlands - Original</t>
  </si>
  <si>
    <t>117 - 2018 - United Kingdom - Final</t>
  </si>
  <si>
    <t>117 - 2018 - United Kingdom - Original</t>
  </si>
  <si>
    <t>117 - 2018 - EU - Final</t>
  </si>
  <si>
    <t>117 - 2018 - EU - Original</t>
  </si>
  <si>
    <t>117 - 2018 - TAC - Final</t>
  </si>
  <si>
    <t>117 - 2018 - TAC - Original</t>
  </si>
  <si>
    <t>119 - 2018 - Estonia - Final</t>
  </si>
  <si>
    <t>119 - 2018 - Estonia - Original</t>
  </si>
  <si>
    <t>119 - 2018</t>
  </si>
  <si>
    <t>119 - 2018 - Faroe Islands - Final</t>
  </si>
  <si>
    <t>119 - 2018 - Faroe Islands - Original</t>
  </si>
  <si>
    <t>119 - 2018 - France - Final</t>
  </si>
  <si>
    <t>119 - 2018 - France - Original</t>
  </si>
  <si>
    <t>119 - 2018 - Germany - Final</t>
  </si>
  <si>
    <t>119 - 2018 - Germany - Original</t>
  </si>
  <si>
    <t>119 - 2018 - Ireland - Final</t>
  </si>
  <si>
    <t>119 - 2018 - Ireland - Original</t>
  </si>
  <si>
    <t>119 - 2018 - Latvia - Final</t>
  </si>
  <si>
    <t>119 - 2018 - Latvia - Original</t>
  </si>
  <si>
    <t>119 - 2018 - Lithuania - Final</t>
  </si>
  <si>
    <t>119 - 2018 - Lithuania - Original</t>
  </si>
  <si>
    <t>119 - 2018 - Norway - Final</t>
  </si>
  <si>
    <t>119 - 2018 - Norway - Original</t>
  </si>
  <si>
    <t>119 - 2018 - Poland - Final</t>
  </si>
  <si>
    <t>119 - 2018 - Poland - Original</t>
  </si>
  <si>
    <t>119 - 2018 - Spain - Final</t>
  </si>
  <si>
    <t>119 - 2018 - Spain - Original</t>
  </si>
  <si>
    <t>119 - 2018 - The Netherlands - Final</t>
  </si>
  <si>
    <t>119 - 2018 - The Netherlands - Original</t>
  </si>
  <si>
    <t>119 - 2018 - United Kingdom - Final</t>
  </si>
  <si>
    <t>119 - 2018 - United Kingdom - Original</t>
  </si>
  <si>
    <t>119 - 2018 - EU - Final</t>
  </si>
  <si>
    <t>119 - 2018 - EU - Original</t>
  </si>
  <si>
    <t>119 - 2018 - TAC - Final</t>
  </si>
  <si>
    <t>119 - 2018 - TAC - Original</t>
  </si>
  <si>
    <t>120 - 2018 - France - Final</t>
  </si>
  <si>
    <t>120 - 2018 - France - Original</t>
  </si>
  <si>
    <t>120 - 2018</t>
  </si>
  <si>
    <t>120 - 2018 - Portugal - Final</t>
  </si>
  <si>
    <t>120 - 2018 - Portugal - Original</t>
  </si>
  <si>
    <t>120 - 2018 - Spain - Final</t>
  </si>
  <si>
    <t>120 - 2018 - Spain - Original</t>
  </si>
  <si>
    <t>120 - 2018 - EU - Final</t>
  </si>
  <si>
    <t>120 - 2018 - EU - Original</t>
  </si>
  <si>
    <t>120 - 2018 - TAC - Final</t>
  </si>
  <si>
    <t>120 - 2018 - TAC - Original</t>
  </si>
  <si>
    <t>121 - 2018 - Belgium - Final</t>
  </si>
  <si>
    <t>121 - 2018 - Belgium - Original</t>
  </si>
  <si>
    <t>121 - 2018</t>
  </si>
  <si>
    <t>121 - 2018 - France - Final</t>
  </si>
  <si>
    <t>121 - 2018 - France - Original</t>
  </si>
  <si>
    <t>121 - 2018 - Ireland - Final</t>
  </si>
  <si>
    <t>121 - 2018 - Ireland - Original</t>
  </si>
  <si>
    <t>121 - 2018 - Spain - Final</t>
  </si>
  <si>
    <t>121 - 2018 - Spain - Original</t>
  </si>
  <si>
    <t>121 - 2018 - United Kingdom - Final</t>
  </si>
  <si>
    <t>121 - 2018 - United Kingdom - Original</t>
  </si>
  <si>
    <t>121 - 2018 - EU - Final</t>
  </si>
  <si>
    <t>121 - 2018 - EU - Original</t>
  </si>
  <si>
    <t>121 - 2018 - TAC - Final</t>
  </si>
  <si>
    <t>121 - 2018 - TAC - Original</t>
  </si>
  <si>
    <t>122 - 2018 - Belgium - Final</t>
  </si>
  <si>
    <t>122 - 2018 - Belgium - Original</t>
  </si>
  <si>
    <t>122 - 2018</t>
  </si>
  <si>
    <t>122 - 2018 - Denmark - Final</t>
  </si>
  <si>
    <t>122 - 2018 - Denmark - Original</t>
  </si>
  <si>
    <t>122 - 2018 - France - Final</t>
  </si>
  <si>
    <t>122 - 2018 - France - Original</t>
  </si>
  <si>
    <t>122 - 2018 - Germany - Final</t>
  </si>
  <si>
    <t>122 - 2018 - Germany - Original</t>
  </si>
  <si>
    <t>122 - 2018 - The Netherlands - Final</t>
  </si>
  <si>
    <t>122 - 2018 - The Netherlands - Original</t>
  </si>
  <si>
    <t>122 - 2018 - United Kingdom - Final</t>
  </si>
  <si>
    <t>122 - 2018 - United Kingdom - Original</t>
  </si>
  <si>
    <t>122 - 2018 - EU - Final</t>
  </si>
  <si>
    <t>122 - 2018 - EU - Original</t>
  </si>
  <si>
    <t>122 - 2018 - TAC - Final</t>
  </si>
  <si>
    <t>122 - 2018 - TAC - Original</t>
  </si>
  <si>
    <t>123 - 2018 - France - Final</t>
  </si>
  <si>
    <t>123 - 2018 - France - Original</t>
  </si>
  <si>
    <t>123 - 2018</t>
  </si>
  <si>
    <t>123 - 2018 - Ireland - Final</t>
  </si>
  <si>
    <t>123 - 2018 - Ireland - Original</t>
  </si>
  <si>
    <t>123 - 2018 - Spain - Final</t>
  </si>
  <si>
    <t>123 - 2018 - Spain - Original</t>
  </si>
  <si>
    <t>123 - 2018 - United Kingdom - Final</t>
  </si>
  <si>
    <t>123 - 2018 - United Kingdom - Original</t>
  </si>
  <si>
    <t>123 - 2018 - EU - Final</t>
  </si>
  <si>
    <t>123 - 2018 - EU - Original</t>
  </si>
  <si>
    <t>123 - 2018 - TAC - Final</t>
  </si>
  <si>
    <t>123 - 2018 - TAC - Original</t>
  </si>
  <si>
    <t>124 - 2018 - EU - Final</t>
  </si>
  <si>
    <t>124 - 2018 - EU - Original</t>
  </si>
  <si>
    <t>124 - 2018</t>
  </si>
  <si>
    <t>124 - 2018 - France - Final</t>
  </si>
  <si>
    <t>124 - 2018 - France - Original</t>
  </si>
  <si>
    <t>124 - 2018 - Spain - Final</t>
  </si>
  <si>
    <t>124 - 2018 - Spain - Original</t>
  </si>
  <si>
    <t>124 - 2018 - TAC - Final</t>
  </si>
  <si>
    <t>124 - 2018 - TAC - Original</t>
  </si>
  <si>
    <t>125 - 2018 - France - Final</t>
  </si>
  <si>
    <t>125 - 2018 - France - Original</t>
  </si>
  <si>
    <t>125 - 2018</t>
  </si>
  <si>
    <t>125 - 2018 - Portugal - Final</t>
  </si>
  <si>
    <t>125 - 2018 - Portugal - Original</t>
  </si>
  <si>
    <t>125 - 2018 - Spain - Final</t>
  </si>
  <si>
    <t>125 - 2018 - Spain - Original</t>
  </si>
  <si>
    <t>125 - 2018 - EU - Final</t>
  </si>
  <si>
    <t>125 - 2018 - EU - Original</t>
  </si>
  <si>
    <t>125 - 2018 - TAC - Final</t>
  </si>
  <si>
    <t>125 - 2018 - TAC - Original</t>
  </si>
  <si>
    <t>126 - 2018 - Denmark - Final</t>
  </si>
  <si>
    <t>126 - 2018 - Denmark - Original</t>
  </si>
  <si>
    <t>126 - 2018</t>
  </si>
  <si>
    <t>126 - 2018 - France - Final</t>
  </si>
  <si>
    <t>126 - 2018 - France - Original</t>
  </si>
  <si>
    <t>126 - 2018 - EU - Final</t>
  </si>
  <si>
    <t>126 - 2018 - EU - Original</t>
  </si>
  <si>
    <t>126 - 2018 - TAC - Final</t>
  </si>
  <si>
    <t>126 - 2018 - TAC - Original</t>
  </si>
  <si>
    <t>127 - 2018 - Denmark - Final</t>
  </si>
  <si>
    <t>127 - 2018 - Denmark - Original</t>
  </si>
  <si>
    <t>127 - 2018</t>
  </si>
  <si>
    <t>127 - 2018 - Sweden - Final</t>
  </si>
  <si>
    <t>127 - 2018 - Sweden - Original</t>
  </si>
  <si>
    <t>127 - 2018 - EU - Final</t>
  </si>
  <si>
    <t>127 - 2018 - EU - Original</t>
  </si>
  <si>
    <t>127 - 2018 - TAC - Final</t>
  </si>
  <si>
    <t>127 - 2018 - TAC - Original</t>
  </si>
  <si>
    <t>128 - 2018 - Denmark - Final</t>
  </si>
  <si>
    <t>128 - 2018 - Denmark - Original</t>
  </si>
  <si>
    <t>128 - 2018</t>
  </si>
  <si>
    <t>128 - 2018 - Sweden - Final</t>
  </si>
  <si>
    <t>128 - 2018 - Sweden - Original</t>
  </si>
  <si>
    <t>128 - 2018 - EU - Final</t>
  </si>
  <si>
    <t>128 - 2018 - EU - Original</t>
  </si>
  <si>
    <t>128 - 2018 - TAC - Final</t>
  </si>
  <si>
    <t>128 - 2018 - TAC - Original</t>
  </si>
  <si>
    <t>129 - 2018 - Denmark - Final</t>
  </si>
  <si>
    <t>129 - 2018 - Denmark - Original</t>
  </si>
  <si>
    <t>129 - 2018</t>
  </si>
  <si>
    <t>129 - 2018 - Sweden - Final</t>
  </si>
  <si>
    <t>129 - 2018 - Sweden - Original</t>
  </si>
  <si>
    <t>129 - 2018 - The Netherlands - Final</t>
  </si>
  <si>
    <t>129 - 2018 - The Netherlands - Original</t>
  </si>
  <si>
    <t>129 - 2018 - United Kingdom - Final</t>
  </si>
  <si>
    <t>129 - 2018 - United Kingdom - Original</t>
  </si>
  <si>
    <t>129 - 2018 - EU - Final</t>
  </si>
  <si>
    <t>129 - 2018 - EU - Original</t>
  </si>
  <si>
    <t>129 - 2018 - TAC - Final</t>
  </si>
  <si>
    <t>129 - 2018 - TAC - Original</t>
  </si>
  <si>
    <t>130 - 2018 - Denmark - Final</t>
  </si>
  <si>
    <t>130 - 2018 - Denmark - Original</t>
  </si>
  <si>
    <t>130 - 2018</t>
  </si>
  <si>
    <t>130 - 2018 - Faroe Islands - Final</t>
  </si>
  <si>
    <t>130 - 2018 - Faroe Islands - Original</t>
  </si>
  <si>
    <t>130 - 2018 - France - Final</t>
  </si>
  <si>
    <t>130 - 2018 - France - Original</t>
  </si>
  <si>
    <t>130 - 2018 - Norway - Final</t>
  </si>
  <si>
    <t>130 - 2018 - Norway - Original</t>
  </si>
  <si>
    <t>130 - 2018 - EU - Final</t>
  </si>
  <si>
    <t>130 - 2018 - EU - Original</t>
  </si>
  <si>
    <t>130 - 2018 - TAC - Final</t>
  </si>
  <si>
    <t>130 - 2018 - TAC - Original</t>
  </si>
  <si>
    <t>131 - 2018 - Denmark - Final</t>
  </si>
  <si>
    <t>131 - 2018 - Denmark - Original</t>
  </si>
  <si>
    <t>131 - 2018</t>
  </si>
  <si>
    <t>131 - 2018 - EU - Final</t>
  </si>
  <si>
    <t>131 - 2018 - EU - Original</t>
  </si>
  <si>
    <t>131 - 2018 - Germany - Final</t>
  </si>
  <si>
    <t>131 - 2018 - Germany - Original</t>
  </si>
  <si>
    <t>131 - 2018 - TAC - Final</t>
  </si>
  <si>
    <t>131 - 2018 - TAC - Original</t>
  </si>
  <si>
    <t>131 - 2018 - United Kingdom - Final</t>
  </si>
  <si>
    <t>131 - 2018 - United Kingdom - Original</t>
  </si>
  <si>
    <t>132 - 2018 - France - Final</t>
  </si>
  <si>
    <t>132 - 2018 - France - Original</t>
  </si>
  <si>
    <t>132 - 2018</t>
  </si>
  <si>
    <t>132 - 2018 - Ireland - Final</t>
  </si>
  <si>
    <t>132 - 2018 - Ireland - Original</t>
  </si>
  <si>
    <t>132 - 2018 - Spain - Final</t>
  </si>
  <si>
    <t>132 - 2018 - Spain - Original</t>
  </si>
  <si>
    <t>132 - 2018 - United Kingdom - Final</t>
  </si>
  <si>
    <t>132 - 2018 - United Kingdom - Original</t>
  </si>
  <si>
    <t>132 - 2018 - EU - Final</t>
  </si>
  <si>
    <t>132 - 2018 - EU - Original</t>
  </si>
  <si>
    <t>132 - 2018 - TAC - Final</t>
  </si>
  <si>
    <t>132 - 2018 - TAC - Original</t>
  </si>
  <si>
    <t>133 - 2018 - France - Final</t>
  </si>
  <si>
    <t>133 - 2018 - France - Original</t>
  </si>
  <si>
    <t>133 - 2018</t>
  </si>
  <si>
    <t>133 - 2018 - Spain - Final</t>
  </si>
  <si>
    <t>133 - 2018 - Spain - Original</t>
  </si>
  <si>
    <t>133 - 2018 - EU - Final</t>
  </si>
  <si>
    <t>133 - 2018 - EU - Original</t>
  </si>
  <si>
    <t>133 - 2018 - TAC - Final</t>
  </si>
  <si>
    <t>133 - 2018 - TAC - Original</t>
  </si>
  <si>
    <t>134 - 2018 - Belgium - Final</t>
  </si>
  <si>
    <t>134 - 2018 - Belgium - Original</t>
  </si>
  <si>
    <t>134 - 2018</t>
  </si>
  <si>
    <t>134 - 2018 - Denmark - Final</t>
  </si>
  <si>
    <t>134 - 2018 - Denmark - Original</t>
  </si>
  <si>
    <t>134 - 2018 - France - Final</t>
  </si>
  <si>
    <t>134 - 2018 - France - Original</t>
  </si>
  <si>
    <t>134 - 2018 - Germany - Final</t>
  </si>
  <si>
    <t>134 - 2018 - Germany - Original</t>
  </si>
  <si>
    <t>134 - 2018 - The Netherlands - Final</t>
  </si>
  <si>
    <t>134 - 2018 - The Netherlands - Original</t>
  </si>
  <si>
    <t>134 - 2018 - United Kingdom - Final</t>
  </si>
  <si>
    <t>134 - 2018 - United Kingdom - Original</t>
  </si>
  <si>
    <t>134 - 2018 - EU - Final</t>
  </si>
  <si>
    <t>134 - 2018 - EU - Original</t>
  </si>
  <si>
    <t>134 - 2018 - TAC - Final</t>
  </si>
  <si>
    <t>134 - 2018 - TAC - Original</t>
  </si>
  <si>
    <t>135 - 2018 - Denmark - Final</t>
  </si>
  <si>
    <t>135 - 2018 - Denmark - Original</t>
  </si>
  <si>
    <t>135 - 2018</t>
  </si>
  <si>
    <t>135 - 2018 - Germany - Final</t>
  </si>
  <si>
    <t>135 - 2018 - Germany - Original</t>
  </si>
  <si>
    <t>135 - 2018 - Sweden - Final</t>
  </si>
  <si>
    <t>135 - 2018 - Sweden - Original</t>
  </si>
  <si>
    <t>135 - 2018 - EU - Final</t>
  </si>
  <si>
    <t>135 - 2018 - EU - Original</t>
  </si>
  <si>
    <t>135 - 2018 - TAC - Final</t>
  </si>
  <si>
    <t>135 - 2018 - TAC - Original</t>
  </si>
  <si>
    <t>136 - 2018 - France - Final</t>
  </si>
  <si>
    <t>136 - 2018 - France - Original</t>
  </si>
  <si>
    <t>136 - 2018</t>
  </si>
  <si>
    <t>136 - 2018 - Ireland - Final</t>
  </si>
  <si>
    <t>136 - 2018 - Ireland - Original</t>
  </si>
  <si>
    <t>136 - 2018 - Spain - Final</t>
  </si>
  <si>
    <t>136 - 2018 - Spain - Original</t>
  </si>
  <si>
    <t>136 - 2018 - United Kingdom - Final</t>
  </si>
  <si>
    <t>136 - 2018 - United Kingdom - Original</t>
  </si>
  <si>
    <t>136 - 2018 - EU - Final</t>
  </si>
  <si>
    <t>136 - 2018 - EU - Original</t>
  </si>
  <si>
    <t>136 - 2018 - TAC - Final</t>
  </si>
  <si>
    <t>136 - 2018 - TAC - Original</t>
  </si>
  <si>
    <t>137 - 2018 - France - Final</t>
  </si>
  <si>
    <t>137 - 2018 - France - Original</t>
  </si>
  <si>
    <t>137 - 2018</t>
  </si>
  <si>
    <t>137 - 2018 - Spain - Final</t>
  </si>
  <si>
    <t>137 - 2018 - Spain - Original</t>
  </si>
  <si>
    <t>137 - 2018 - EU - Final</t>
  </si>
  <si>
    <t>137 - 2018 - EU - Original</t>
  </si>
  <si>
    <t>137 - 2018 - TAC - Final</t>
  </si>
  <si>
    <t>137 - 2018 - TAC - Original</t>
  </si>
  <si>
    <t>138 - 2018 - Portugal - Final</t>
  </si>
  <si>
    <t>138 - 2018 - Portugal - Original</t>
  </si>
  <si>
    <t>138 - 2018</t>
  </si>
  <si>
    <t>138 - 2018 - Spain - Final</t>
  </si>
  <si>
    <t>138 - 2018 - Spain - Original</t>
  </si>
  <si>
    <t>138 - 2018 - EU - Final</t>
  </si>
  <si>
    <t>138 - 2018 - EU - Original</t>
  </si>
  <si>
    <t>138 - 2018 - TAC - Final</t>
  </si>
  <si>
    <t>138 - 2018 - TAC - Original</t>
  </si>
  <si>
    <t>139 - 2018 - Denmark - Final</t>
  </si>
  <si>
    <t>139 - 2018 - Denmark - Original</t>
  </si>
  <si>
    <t>139 - 2018</t>
  </si>
  <si>
    <t>139 - 2018 - EU - Final</t>
  </si>
  <si>
    <t>139 - 2018 - EU - Original</t>
  </si>
  <si>
    <t>139 - 2018 - TAC - Final</t>
  </si>
  <si>
    <t>139 - 2018 - TAC - Original</t>
  </si>
  <si>
    <t>139 - 2018 - United Kingdom - Final</t>
  </si>
  <si>
    <t>139 - 2018 - United Kingdom - Original</t>
  </si>
  <si>
    <t>140 - 2018 - Denmark - Final</t>
  </si>
  <si>
    <t>140 - 2018 - Denmark - Original</t>
  </si>
  <si>
    <t>140 - 2018</t>
  </si>
  <si>
    <t>140 - 2018 - Faroe Islands - Final</t>
  </si>
  <si>
    <t>140 - 2018 - Faroe Islands - Original</t>
  </si>
  <si>
    <t>140 - 2018 - Germany - Final</t>
  </si>
  <si>
    <t>140 - 2018 - Germany - Original</t>
  </si>
  <si>
    <t>140 - 2018 - Norway - Final</t>
  </si>
  <si>
    <t>140 - 2018 - Norway - Original</t>
  </si>
  <si>
    <t>140 - 2018 - The Netherlands - Final</t>
  </si>
  <si>
    <t>140 - 2018 - The Netherlands - Original</t>
  </si>
  <si>
    <t>140 - 2018 - EU - Final</t>
  </si>
  <si>
    <t>140 - 2018 - EU - Original</t>
  </si>
  <si>
    <t>140 - 2018 - TAC - Final</t>
  </si>
  <si>
    <t>140 - 2018 - TAC - Original</t>
  </si>
  <si>
    <t>141 - 2018 - Belgium - Final</t>
  </si>
  <si>
    <t>141 - 2018 - Belgium - Original</t>
  </si>
  <si>
    <t>141 - 2018</t>
  </si>
  <si>
    <t>141 - 2018 - Denmark - Final</t>
  </si>
  <si>
    <t>141 - 2018 - Denmark - Original</t>
  </si>
  <si>
    <t>141 - 2018 - France - Final</t>
  </si>
  <si>
    <t>141 - 2018 - France - Original</t>
  </si>
  <si>
    <t>141 - 2018 - Germany - Final</t>
  </si>
  <si>
    <t>141 - 2018 - Germany - Original</t>
  </si>
  <si>
    <t>141 - 2018 - Sweden - Final</t>
  </si>
  <si>
    <t>141 - 2018 - Sweden - Original</t>
  </si>
  <si>
    <t>141 - 2018 - The Netherlands - Final</t>
  </si>
  <si>
    <t>141 - 2018 - The Netherlands - Original</t>
  </si>
  <si>
    <t>141 - 2018 - EU - Final</t>
  </si>
  <si>
    <t>141 - 2018 - EU - Original</t>
  </si>
  <si>
    <t>141 - 2018 - TAC - Final</t>
  </si>
  <si>
    <t>141 - 2018 - TAC - Original</t>
  </si>
  <si>
    <t>142 - 2018 - EU - Final</t>
  </si>
  <si>
    <t>142 - 2018 - EU - Original</t>
  </si>
  <si>
    <t>142 - 2018</t>
  </si>
  <si>
    <t>142 - 2018 - France - Final</t>
  </si>
  <si>
    <t>142 - 2018 - France - Original</t>
  </si>
  <si>
    <t>142 - 2018 - Germany - Final</t>
  </si>
  <si>
    <t>142 - 2018 - Germany - Original</t>
  </si>
  <si>
    <t>142 - 2018 - TAC - Final</t>
  </si>
  <si>
    <t>142 - 2018 - TAC - Original</t>
  </si>
  <si>
    <t>142 - 2018 - United Kingdom - Final</t>
  </si>
  <si>
    <t>142 - 2018 - United Kingdom - Original</t>
  </si>
  <si>
    <t>143 - 2018 - EU - Final</t>
  </si>
  <si>
    <t>143 - 2018 - EU - Original</t>
  </si>
  <si>
    <t>143 - 2018</t>
  </si>
  <si>
    <t>143 - 2018 - France - Final</t>
  </si>
  <si>
    <t>143 - 2018 - France - Original</t>
  </si>
  <si>
    <t>143 - 2018 - Germany - Final</t>
  </si>
  <si>
    <t>143 - 2018 - Germany - Original</t>
  </si>
  <si>
    <t>143 - 2018 - TAC - Final</t>
  </si>
  <si>
    <t>143 - 2018 - TAC - Original</t>
  </si>
  <si>
    <t>143 - 2018 - United Kingdom - Final</t>
  </si>
  <si>
    <t>143 - 2018 - United Kingdom - Original</t>
  </si>
  <si>
    <t>145 - 2018 - Norway - Final</t>
  </si>
  <si>
    <t>145 - 2018 - Norway - Original</t>
  </si>
  <si>
    <t>145 - 2018</t>
  </si>
  <si>
    <t>145 - 2018 - EU - Final</t>
  </si>
  <si>
    <t>145 - 2018 - EU - Original</t>
  </si>
  <si>
    <t>145 - 2018 - TAC - Final</t>
  </si>
  <si>
    <t>145 - 2018 - TAC - Original</t>
  </si>
  <si>
    <t>149 - 2018 - Belgium - Final</t>
  </si>
  <si>
    <t>149 - 2018 - Belgium - Original</t>
  </si>
  <si>
    <t>149 - 2018</t>
  </si>
  <si>
    <t>149 - 2018 - France - Final</t>
  </si>
  <si>
    <t>149 - 2018 - France - Original</t>
  </si>
  <si>
    <t>149 - 2018 - Ireland - Final</t>
  </si>
  <si>
    <t>149 - 2018 - Ireland - Original</t>
  </si>
  <si>
    <t>149 - 2018 - The Netherlands - Final</t>
  </si>
  <si>
    <t>149 - 2018 - The Netherlands - Original</t>
  </si>
  <si>
    <t>149 - 2018 - United Kingdom - Final</t>
  </si>
  <si>
    <t>149 - 2018 - United Kingdom - Original</t>
  </si>
  <si>
    <t>149 - 2018 - EU - Final</t>
  </si>
  <si>
    <t>149 - 2018 - EU - Original</t>
  </si>
  <si>
    <t>149 - 2018 - TAC - Final</t>
  </si>
  <si>
    <t>149 - 2018 - TAC - Original</t>
  </si>
  <si>
    <t>150 - 2018 - Belgium - Final</t>
  </si>
  <si>
    <t>150 - 2018 - Belgium - Original</t>
  </si>
  <si>
    <t>150 - 2018</t>
  </si>
  <si>
    <t>150 - 2018 - Denmark - Final</t>
  </si>
  <si>
    <t>150 - 2018 - Denmark - Original</t>
  </si>
  <si>
    <t>150 - 2018 - France - Final</t>
  </si>
  <si>
    <t>150 - 2018 - France - Original</t>
  </si>
  <si>
    <t>150 - 2018 - Germany - Final</t>
  </si>
  <si>
    <t>150 - 2018 - Germany - Original</t>
  </si>
  <si>
    <t>150 - 2018 - Norway - Final</t>
  </si>
  <si>
    <t>150 - 2018 - Norway - Original</t>
  </si>
  <si>
    <t>150 - 2018 - The Netherlands - Final</t>
  </si>
  <si>
    <t>150 - 2018 - The Netherlands - Original</t>
  </si>
  <si>
    <t>150 - 2018 - United Kingdom - Final</t>
  </si>
  <si>
    <t>150 - 2018 - United Kingdom - Original</t>
  </si>
  <si>
    <t>150 - 2018 - EU - Final</t>
  </si>
  <si>
    <t>150 - 2018 - EU - Original</t>
  </si>
  <si>
    <t>150 - 2018 - TAC - Final</t>
  </si>
  <si>
    <t>150 - 2018 - TAC - Original</t>
  </si>
  <si>
    <t>151 - 2018 - France - Final</t>
  </si>
  <si>
    <t>151 - 2018 - France - Original</t>
  </si>
  <si>
    <t>151 - 2018</t>
  </si>
  <si>
    <t>151 - 2018 - Ireland - Final</t>
  </si>
  <si>
    <t>151 - 2018 - Ireland - Original</t>
  </si>
  <si>
    <t>151 - 2018 - United Kingdom - Final</t>
  </si>
  <si>
    <t>151 - 2018 - United Kingdom - Original</t>
  </si>
  <si>
    <t>151 - 2018 - EU - Final</t>
  </si>
  <si>
    <t>151 - 2018 - EU - Original</t>
  </si>
  <si>
    <t>151 - 2018 - TAC - Final</t>
  </si>
  <si>
    <t>151 - 2018 - TAC - Original</t>
  </si>
  <si>
    <t>152 - 2018 - France - Final</t>
  </si>
  <si>
    <t>152 - 2018 - France - Original</t>
  </si>
  <si>
    <t>152 - 2018</t>
  </si>
  <si>
    <t>152 - 2018 - Ireland - Final</t>
  </si>
  <si>
    <t>152 - 2018 - Ireland - Original</t>
  </si>
  <si>
    <t>152 - 2018 - EU - Final</t>
  </si>
  <si>
    <t>152 - 2018 - EU - Original</t>
  </si>
  <si>
    <t>152 - 2018 - TAC - Final</t>
  </si>
  <si>
    <t>152 - 2018 - TAC - Original</t>
  </si>
  <si>
    <t>153 - 2018 - Belgium - Final</t>
  </si>
  <si>
    <t>153 - 2018 - Belgium - Original</t>
  </si>
  <si>
    <t>153 - 2018</t>
  </si>
  <si>
    <t>153 - 2018 - France - Final</t>
  </si>
  <si>
    <t>153 - 2018 - France - Original</t>
  </si>
  <si>
    <t>153 - 2018 - United Kingdom - Final</t>
  </si>
  <si>
    <t>153 - 2018 - United Kingdom - Original</t>
  </si>
  <si>
    <t>153 - 2018 - EU - Final</t>
  </si>
  <si>
    <t>153 - 2018 - EU - Original</t>
  </si>
  <si>
    <t>153 - 2018 - TAC - Final</t>
  </si>
  <si>
    <t>153 - 2018 - TAC - Original</t>
  </si>
  <si>
    <t>154 - 2018 - Belgium - Final</t>
  </si>
  <si>
    <t>154 - 2018 - Belgium - Original</t>
  </si>
  <si>
    <t>154 - 2018</t>
  </si>
  <si>
    <t>154 - 2018 - France - Final</t>
  </si>
  <si>
    <t>154 - 2018 - France - Original</t>
  </si>
  <si>
    <t>154 - 2018 - Ireland - Final</t>
  </si>
  <si>
    <t>154 - 2018 - Ireland - Original</t>
  </si>
  <si>
    <t>154 - 2018 - United Kingdom - Final</t>
  </si>
  <si>
    <t>154 - 2018 - United Kingdom - Original</t>
  </si>
  <si>
    <t>154 - 2018 - EU - Final</t>
  </si>
  <si>
    <t>154 - 2018 - EU - Original</t>
  </si>
  <si>
    <t>154 - 2018 - TAC - Final</t>
  </si>
  <si>
    <t>154 - 2018 - TAC - Original</t>
  </si>
  <si>
    <t>155 - 2018 - Belgium - Final</t>
  </si>
  <si>
    <t>155 - 2018 - Belgium - Original</t>
  </si>
  <si>
    <t>155 - 2018</t>
  </si>
  <si>
    <t>155 - 2018 - France - Final</t>
  </si>
  <si>
    <t>155 - 2018 - France - Original</t>
  </si>
  <si>
    <t>155 - 2018 - Ireland - Final</t>
  </si>
  <si>
    <t>155 - 2018 - Ireland - Original</t>
  </si>
  <si>
    <t>155 - 2018 - The Netherlands - Final</t>
  </si>
  <si>
    <t>155 - 2018 - The Netherlands - Original</t>
  </si>
  <si>
    <t>155 - 2018 - United Kingdom - Final</t>
  </si>
  <si>
    <t>155 - 2018 - United Kingdom - Original</t>
  </si>
  <si>
    <t>155 - 2018 - EU - Final</t>
  </si>
  <si>
    <t>155 - 2018 - EU - Original</t>
  </si>
  <si>
    <t>155 - 2018 - TAC - Final</t>
  </si>
  <si>
    <t>155 - 2018 - TAC - Original</t>
  </si>
  <si>
    <t>156 - 2018 - France - Final</t>
  </si>
  <si>
    <t>156 - 2018 - France - Original</t>
  </si>
  <si>
    <t>156 - 2018</t>
  </si>
  <si>
    <t>156 - 2018 - Portugal - Final</t>
  </si>
  <si>
    <t>156 - 2018 - Portugal - Original</t>
  </si>
  <si>
    <t>156 - 2018 - Spain - Final</t>
  </si>
  <si>
    <t>156 - 2018 - Spain - Original</t>
  </si>
  <si>
    <t>156 - 2018 - EU - Final</t>
  </si>
  <si>
    <t>156 - 2018 - EU - Original</t>
  </si>
  <si>
    <t>156 - 2018 - TAC - Final</t>
  </si>
  <si>
    <t>156 - 2018 - TAC - Original</t>
  </si>
  <si>
    <t>157 - 2018 - Belgium - Final</t>
  </si>
  <si>
    <t>157 - 2018 - Belgium - Original</t>
  </si>
  <si>
    <t>157 - 2018</t>
  </si>
  <si>
    <t>157 - 2018 - France - Final</t>
  </si>
  <si>
    <t>157 - 2018 - France - Original</t>
  </si>
  <si>
    <t>157 - 2018 - Ireland - Final</t>
  </si>
  <si>
    <t>157 - 2018 - Ireland - Original</t>
  </si>
  <si>
    <t>157 - 2018 - Spain - Final</t>
  </si>
  <si>
    <t>157 - 2018 - Spain - Original</t>
  </si>
  <si>
    <t>157 - 2018 - United Kingdom - Final</t>
  </si>
  <si>
    <t>157 - 2018 - United Kingdom - Original</t>
  </si>
  <si>
    <t>157 - 2018 - EU - Final</t>
  </si>
  <si>
    <t>157 - 2018 - EU - Original</t>
  </si>
  <si>
    <t>157 - 2018 - TAC - Final</t>
  </si>
  <si>
    <t>157 - 2018 - TAC - Original</t>
  </si>
  <si>
    <t>158 - 2018 - France - Final</t>
  </si>
  <si>
    <t>158 - 2018 - France - Original</t>
  </si>
  <si>
    <t>158 - 2018</t>
  </si>
  <si>
    <t>158 - 2018 - Spain - Final</t>
  </si>
  <si>
    <t>158 - 2018 - Spain - Original</t>
  </si>
  <si>
    <t>158 - 2018 - EU - Final</t>
  </si>
  <si>
    <t>158 - 2018 - EU - Original</t>
  </si>
  <si>
    <t>158 - 2018 - TAC - Final</t>
  </si>
  <si>
    <t>158 - 2018 - TAC - Original</t>
  </si>
  <si>
    <t>159 - 2018 - France - Final</t>
  </si>
  <si>
    <t>159 - 2018 - France - Original</t>
  </si>
  <si>
    <t>159 - 2018</t>
  </si>
  <si>
    <t>159 - 2018 - Ireland - Final</t>
  </si>
  <si>
    <t>159 - 2018 - Ireland - Original</t>
  </si>
  <si>
    <t>159 - 2018 - Spain - Final</t>
  </si>
  <si>
    <t>159 - 2018 - Spain - Original</t>
  </si>
  <si>
    <t>159 - 2018 - United Kingdom - Final</t>
  </si>
  <si>
    <t>159 - 2018 - United Kingdom - Original</t>
  </si>
  <si>
    <t>159 - 2018 - EU - Final</t>
  </si>
  <si>
    <t>159 - 2018 - EU - Original</t>
  </si>
  <si>
    <t>159 - 2018 - TAC - Final</t>
  </si>
  <si>
    <t>159 - 2018 - TAC - Original</t>
  </si>
  <si>
    <t>160 - 2018 - France - Final</t>
  </si>
  <si>
    <t>160 - 2018 - France - Original</t>
  </si>
  <si>
    <t>160 - 2018</t>
  </si>
  <si>
    <t>160 - 2018 - Spain - Final</t>
  </si>
  <si>
    <t>160 - 2018 - Spain - Original</t>
  </si>
  <si>
    <t>160 - 2018 - EU - Final</t>
  </si>
  <si>
    <t>160 - 2018 - EU - Original</t>
  </si>
  <si>
    <t>160 - 2018 - TAC - Final</t>
  </si>
  <si>
    <t>160 - 2018 - TAC - Original</t>
  </si>
  <si>
    <t>161 - 2018 - Portugal - Final</t>
  </si>
  <si>
    <t>161 - 2018 - Portugal - Original</t>
  </si>
  <si>
    <t>161 - 2018</t>
  </si>
  <si>
    <t>161 - 2018 - Spain - Final</t>
  </si>
  <si>
    <t>161 - 2018 - Spain - Original</t>
  </si>
  <si>
    <t>161 - 2018 - EU - Final</t>
  </si>
  <si>
    <t>161 - 2018 - EU - Original</t>
  </si>
  <si>
    <t>161 - 2018 - TAC - Final</t>
  </si>
  <si>
    <t>161 - 2018 - TAC - Original</t>
  </si>
  <si>
    <t>164 - 2018 - Belgium - Final</t>
  </si>
  <si>
    <t>164 - 2018 - Belgium - Original</t>
  </si>
  <si>
    <t>164 - 2018</t>
  </si>
  <si>
    <t>164 - 2018 - France - Final</t>
  </si>
  <si>
    <t>164 - 2018 - France - Original</t>
  </si>
  <si>
    <t>164 - 2018 - Germany - Final</t>
  </si>
  <si>
    <t>164 - 2018 - Germany - Original</t>
  </si>
  <si>
    <t>164 - 2018 - United Kingdom - Final</t>
  </si>
  <si>
    <t>164 - 2018 - United Kingdom - Original</t>
  </si>
  <si>
    <t>164 - 2018 - EU - Final</t>
  </si>
  <si>
    <t>164 - 2018 - EU - Original</t>
  </si>
  <si>
    <t>164 - 2018 - TAC - Final</t>
  </si>
  <si>
    <t>164 - 2018 - TAC - Original</t>
  </si>
  <si>
    <t>165 - 2018 - EU - Final</t>
  </si>
  <si>
    <t>165 - 2018 - EU - Original</t>
  </si>
  <si>
    <t>165 - 2018</t>
  </si>
  <si>
    <t>165 - 2018 - TAC - Final</t>
  </si>
  <si>
    <t>165 - 2018 - TAC - Original</t>
  </si>
  <si>
    <t>166 - 2018 - EU - Final</t>
  </si>
  <si>
    <t>166 - 2018 - EU - Original</t>
  </si>
  <si>
    <t>166 - 2018</t>
  </si>
  <si>
    <t>166 - 2018 - France - Final</t>
  </si>
  <si>
    <t>166 - 2018 - France - Original</t>
  </si>
  <si>
    <t>166 - 2018 - Germany - Final</t>
  </si>
  <si>
    <t>166 - 2018 - Germany - Original</t>
  </si>
  <si>
    <t>166 - 2018 - Portugal - Final</t>
  </si>
  <si>
    <t>166 - 2018 - Portugal - Original</t>
  </si>
  <si>
    <t>166 - 2018 - Spain - Final</t>
  </si>
  <si>
    <t>166 - 2018 - Spain - Original</t>
  </si>
  <si>
    <t>166 - 2018 - TAC - Final</t>
  </si>
  <si>
    <t>166 - 2018 - TAC - Original</t>
  </si>
  <si>
    <t>166 - 2018 - United Kingdom - Final</t>
  </si>
  <si>
    <t>166 - 2018 - United Kingdom - Original</t>
  </si>
  <si>
    <t>168 - 2018 - Estonia - Final</t>
  </si>
  <si>
    <t>168 - 2018 - Estonia - Original</t>
  </si>
  <si>
    <t>168 - 2018</t>
  </si>
  <si>
    <t>168 - 2018 - EU - Final</t>
  </si>
  <si>
    <t>168 - 2018 - EU - Original</t>
  </si>
  <si>
    <t>168 - 2018 - France - Final</t>
  </si>
  <si>
    <t>168 - 2018 - France - Original</t>
  </si>
  <si>
    <t>168 - 2018 - Germany - Final</t>
  </si>
  <si>
    <t>168 - 2018 - Germany - Original</t>
  </si>
  <si>
    <t>168 - 2018 - Ireland - Final</t>
  </si>
  <si>
    <t>168 - 2018 - Ireland - Original</t>
  </si>
  <si>
    <t>168 - 2018 - Latvia - Final</t>
  </si>
  <si>
    <t>168 - 2018 - Latvia - Original</t>
  </si>
  <si>
    <t>168 - 2018 - Poland - Final</t>
  </si>
  <si>
    <t>168 - 2018 - Poland - Original</t>
  </si>
  <si>
    <t>168 - 2018 - Portugal - Final</t>
  </si>
  <si>
    <t>168 - 2018 - Portugal - Original</t>
  </si>
  <si>
    <t>168 - 2018 - Spain - Final</t>
  </si>
  <si>
    <t>168 - 2018 - Spain - Original</t>
  </si>
  <si>
    <t>168 - 2018 - TAC - Final</t>
  </si>
  <si>
    <t>168 - 2018 - TAC - Original</t>
  </si>
  <si>
    <t>168 - 2018 - The Netherlands - Final</t>
  </si>
  <si>
    <t>168 - 2018 - The Netherlands - Original</t>
  </si>
  <si>
    <t>168 - 2018 - United Kingdom - Final</t>
  </si>
  <si>
    <t>168 - 2018 - United Kingdom - Original</t>
  </si>
  <si>
    <t>169 - 2018 - Faroe Islands - Final</t>
  </si>
  <si>
    <t>169 - 2018 - Faroe Islands - Original</t>
  </si>
  <si>
    <t>169 - 2018</t>
  </si>
  <si>
    <t>169 - 2018 - France - Final</t>
  </si>
  <si>
    <t>169 - 2018 - France - Original</t>
  </si>
  <si>
    <t>169 - 2018 - Germany - Final</t>
  </si>
  <si>
    <t>169 - 2018 - Germany - Original</t>
  </si>
  <si>
    <t>169 - 2018 - Norway - Final</t>
  </si>
  <si>
    <t>169 - 2018 - Norway - Original</t>
  </si>
  <si>
    <t>169 - 2018 - United Kingdom - Final</t>
  </si>
  <si>
    <t>169 - 2018 - United Kingdom - Original</t>
  </si>
  <si>
    <t>169 - 2018 - EU - Final</t>
  </si>
  <si>
    <t>169 - 2018 - EU - Original</t>
  </si>
  <si>
    <t>169 - 2018 - TAC - Final</t>
  </si>
  <si>
    <t>169 - 2018 - TAC - Original</t>
  </si>
  <si>
    <t>176 - 2018 - EU - Final</t>
  </si>
  <si>
    <t>176 - 2018 - EU - Original</t>
  </si>
  <si>
    <t>176 - 2018</t>
  </si>
  <si>
    <t>176 - 2018 - Sweden - Final</t>
  </si>
  <si>
    <t>176 - 2018 - Sweden - Original</t>
  </si>
  <si>
    <t>176 - 2018 - TAC - Final</t>
  </si>
  <si>
    <t>176 - 2018 - TAC - Original</t>
  </si>
  <si>
    <t>177 - 2018 - Belgium - Final</t>
  </si>
  <si>
    <t>177 - 2018 - Belgium - Original</t>
  </si>
  <si>
    <t>177 - 2018</t>
  </si>
  <si>
    <t>177 - 2018 - EU - Final</t>
  </si>
  <si>
    <t>177 - 2018 - EU - Original</t>
  </si>
  <si>
    <t>177 - 2018 - France - Final</t>
  </si>
  <si>
    <t>177 - 2018 - France - Original</t>
  </si>
  <si>
    <t>177 - 2018 - Germany - Final</t>
  </si>
  <si>
    <t>177 - 2018 - Germany - Original</t>
  </si>
  <si>
    <t>177 - 2018 - TAC - Final</t>
  </si>
  <si>
    <t>177 - 2018 - TAC - Original</t>
  </si>
  <si>
    <t>177 - 2018 - The Netherlands - Final</t>
  </si>
  <si>
    <t>177 - 2018 - The Netherlands - Original</t>
  </si>
  <si>
    <t>177 - 2018 - United Kingdom - Final</t>
  </si>
  <si>
    <t>177 - 2018 - United Kingdom - Original</t>
  </si>
  <si>
    <t>178 - 2018 - EU - Final</t>
  </si>
  <si>
    <t>178 - 2018 - EU - Original</t>
  </si>
  <si>
    <t>178 - 2018</t>
  </si>
  <si>
    <t>178 - 2018 - TAC - Final</t>
  </si>
  <si>
    <t>178 - 2018 - TAC - Original</t>
  </si>
  <si>
    <t>179 - 2018 - EU - Final</t>
  </si>
  <si>
    <t>179 - 2018 - EU - Original</t>
  </si>
  <si>
    <t>179 - 2018</t>
  </si>
  <si>
    <t>179 - 2018 - France - Final</t>
  </si>
  <si>
    <t>179 - 2018 - France - Original</t>
  </si>
  <si>
    <t>179 - 2018 - Germany - Final</t>
  </si>
  <si>
    <t>179 - 2018 - Germany - Original</t>
  </si>
  <si>
    <t>179 - 2018 - TAC - Final</t>
  </si>
  <si>
    <t>179 - 2018 - TAC - Original</t>
  </si>
  <si>
    <t>179 - 2018 - United Kingdom - Final</t>
  </si>
  <si>
    <t>179 - 2018 - United Kingdom - Original</t>
  </si>
  <si>
    <t>180 - 2018 - Belgium - Final</t>
  </si>
  <si>
    <t>180 - 2018 - Belgium - Original</t>
  </si>
  <si>
    <t>180 - 2018</t>
  </si>
  <si>
    <t>180 - 2018 - Denmark - Final</t>
  </si>
  <si>
    <t>180 - 2018 - Denmark - Original</t>
  </si>
  <si>
    <t>180 - 2018 - France - Final</t>
  </si>
  <si>
    <t>180 - 2018 - France - Original</t>
  </si>
  <si>
    <t>180 - 2018 - Germany - Final</t>
  </si>
  <si>
    <t>180 - 2018 - Germany - Original</t>
  </si>
  <si>
    <t>180 - 2018 - Norway - Final</t>
  </si>
  <si>
    <t>180 - 2018 - Norway - Original</t>
  </si>
  <si>
    <t>180 - 2018 - Sweden - Final</t>
  </si>
  <si>
    <t>180 - 2018 - Sweden - Original</t>
  </si>
  <si>
    <t>180 - 2018 - The Netherlands - Final</t>
  </si>
  <si>
    <t>180 - 2018 - The Netherlands - Original</t>
  </si>
  <si>
    <t>180 - 2018 - United Kingdom - Final</t>
  </si>
  <si>
    <t>180 - 2018 - United Kingdom - Original</t>
  </si>
  <si>
    <t>180 - 2018 - EU - Final</t>
  </si>
  <si>
    <t>180 - 2018 - EU - Original</t>
  </si>
  <si>
    <t>180 - 2018 - TAC - Final</t>
  </si>
  <si>
    <t>180 - 2018 - TAC - Original</t>
  </si>
  <si>
    <t>181 - 2018 - France - Final</t>
  </si>
  <si>
    <t>181 - 2018 - France - Original</t>
  </si>
  <si>
    <t>181 - 2018</t>
  </si>
  <si>
    <t>181 - 2018 - Germany - Final</t>
  </si>
  <si>
    <t>181 - 2018 - Germany - Original</t>
  </si>
  <si>
    <t>181 - 2018 - Ireland - Final</t>
  </si>
  <si>
    <t>181 - 2018 - Ireland - Original</t>
  </si>
  <si>
    <t>181 - 2018 - Norway - Final</t>
  </si>
  <si>
    <t>181 - 2018 - Norway - Original</t>
  </si>
  <si>
    <t>181 - 2018 - United Kingdom - Final</t>
  </si>
  <si>
    <t>181 - 2018 - United Kingdom - Original</t>
  </si>
  <si>
    <t>181 - 2018 - EU - Final</t>
  </si>
  <si>
    <t>181 - 2018 - EU - Original</t>
  </si>
  <si>
    <t>181 - 2018 - TAC - Final</t>
  </si>
  <si>
    <t>181 - 2018 - TAC - Original</t>
  </si>
  <si>
    <t>182 - 2018 - Belgium - Final</t>
  </si>
  <si>
    <t>182 - 2018 - Belgium - Original</t>
  </si>
  <si>
    <t>182 - 2018</t>
  </si>
  <si>
    <t>182 - 2018 - France - Final</t>
  </si>
  <si>
    <t>182 - 2018 - France - Original</t>
  </si>
  <si>
    <t>182 - 2018 - Ireland - Final</t>
  </si>
  <si>
    <t>182 - 2018 - Ireland - Original</t>
  </si>
  <si>
    <t>182 - 2018 - United Kingdom - Final</t>
  </si>
  <si>
    <t>182 - 2018 - United Kingdom - Original</t>
  </si>
  <si>
    <t>182 - 2018 - EU - Final</t>
  </si>
  <si>
    <t>182 - 2018 - EU - Original</t>
  </si>
  <si>
    <t>182 - 2018 - TAC - Final</t>
  </si>
  <si>
    <t>182 - 2018 - TAC - Original</t>
  </si>
  <si>
    <t>183 - 2018 - Denmark - Final</t>
  </si>
  <si>
    <t>183 - 2018 - Denmark - Original</t>
  </si>
  <si>
    <t>183 - 2018</t>
  </si>
  <si>
    <t>183 - 2018 - EU - Final</t>
  </si>
  <si>
    <t>183 - 2018 - EU - Original</t>
  </si>
  <si>
    <t>183 - 2018 - TAC - Final</t>
  </si>
  <si>
    <t>183 - 2018 - TAC - Original</t>
  </si>
  <si>
    <t>183 - 2018 - United Kingdom - Final</t>
  </si>
  <si>
    <t>183 - 2018 - United Kingdom - Original</t>
  </si>
  <si>
    <t>184 - 2018 - Denmark - Not Final</t>
  </si>
  <si>
    <t>184 - 2018 - Denmark - Original</t>
  </si>
  <si>
    <t>184 - 2018</t>
  </si>
  <si>
    <t>184 - 2018 - EU - Not Final</t>
  </si>
  <si>
    <t>184 - 2018 - EU - Original</t>
  </si>
  <si>
    <t>184 - 2018 - Germany - Not Final</t>
  </si>
  <si>
    <t>184 - 2018 - Germany - Original</t>
  </si>
  <si>
    <t>184 - 2018 - Sweden - Not Final</t>
  </si>
  <si>
    <t>184 - 2018 - Sweden - Original</t>
  </si>
  <si>
    <t>184 - 2018 - TAC - Not Final</t>
  </si>
  <si>
    <t>184 - 2018 - TAC - Original</t>
  </si>
  <si>
    <t>184 - 2018 - United Kingdom - Not Final</t>
  </si>
  <si>
    <t>184 - 2018 - United Kingdom - Original</t>
  </si>
  <si>
    <t>185 - 2018 - Denmark - Final</t>
  </si>
  <si>
    <t>185 - 2018 - Denmark - Original</t>
  </si>
  <si>
    <t>185 - 2018</t>
  </si>
  <si>
    <t>185 - 2018 - EU - Final</t>
  </si>
  <si>
    <t>185 - 2018 - EU - Original</t>
  </si>
  <si>
    <t>185 - 2018 - Sweden - Final</t>
  </si>
  <si>
    <t>185 - 2018 - Sweden - Original</t>
  </si>
  <si>
    <t>185 - 2018 - TAC - Final</t>
  </si>
  <si>
    <t>185 - 2018 - TAC - Original</t>
  </si>
  <si>
    <t>186 - 2018 - Belgium - Final</t>
  </si>
  <si>
    <t>186 - 2018 - Belgium - Original</t>
  </si>
  <si>
    <t>186 - 2018</t>
  </si>
  <si>
    <t>186 - 2018 - France - Final</t>
  </si>
  <si>
    <t>186 - 2018 - France - Original</t>
  </si>
  <si>
    <t>186 - 2018 - The Netherlands - Final</t>
  </si>
  <si>
    <t>186 - 2018 - The Netherlands - Original</t>
  </si>
  <si>
    <t>186 - 2018 - United Kingdom - Final</t>
  </si>
  <si>
    <t>186 - 2018 - United Kingdom - Original</t>
  </si>
  <si>
    <t>186 - 2018 - EU - Final</t>
  </si>
  <si>
    <t>186 - 2018 - EU - Original</t>
  </si>
  <si>
    <t>186 - 2018 - TAC - Final</t>
  </si>
  <si>
    <t>186 - 2018 - TAC - Original</t>
  </si>
  <si>
    <t>187 - 2018 - Belgium - Final</t>
  </si>
  <si>
    <t>187 - 2018 - Belgium - Original</t>
  </si>
  <si>
    <t>187 - 2018</t>
  </si>
  <si>
    <t>187 - 2018 - Denmark - Final</t>
  </si>
  <si>
    <t>187 - 2018 - Denmark - Original</t>
  </si>
  <si>
    <t>187 - 2018 - France - Final</t>
  </si>
  <si>
    <t>187 - 2018 - France - Original</t>
  </si>
  <si>
    <t>187 - 2018 - Germany - Final</t>
  </si>
  <si>
    <t>187 - 2018 - Germany - Original</t>
  </si>
  <si>
    <t>187 - 2018 - The Netherlands - Final</t>
  </si>
  <si>
    <t>187 - 2018 - The Netherlands - Original</t>
  </si>
  <si>
    <t>187 - 2018 - United Kingdom - Final</t>
  </si>
  <si>
    <t>187 - 2018 - United Kingdom - Original</t>
  </si>
  <si>
    <t>187 - 2018 - EU - Final</t>
  </si>
  <si>
    <t>187 - 2018 - EU - Original</t>
  </si>
  <si>
    <t>187 - 2018 - TAC - Final</t>
  </si>
  <si>
    <t>187 - 2018 - TAC - Original</t>
  </si>
  <si>
    <t>188 - 2018 - Belgium - Final</t>
  </si>
  <si>
    <t>188 - 2018 - Belgium - Original</t>
  </si>
  <si>
    <t>188 - 2018</t>
  </si>
  <si>
    <t>188 - 2018 - Estonia - Final</t>
  </si>
  <si>
    <t>188 - 2018 - Estonia - Original</t>
  </si>
  <si>
    <t>188 - 2018 - France - Final</t>
  </si>
  <si>
    <t>188 - 2018 - France - Original</t>
  </si>
  <si>
    <t>188 - 2018 - Germany - Final</t>
  </si>
  <si>
    <t>188 - 2018 - Germany - Original</t>
  </si>
  <si>
    <t>188 - 2018 - Ireland - Final</t>
  </si>
  <si>
    <t>188 - 2018 - Ireland - Original</t>
  </si>
  <si>
    <t>188 - 2018 - Lithuania - Final</t>
  </si>
  <si>
    <t>188 - 2018 - Lithuania - Original</t>
  </si>
  <si>
    <t>188 - 2018 - Portugal - Final</t>
  </si>
  <si>
    <t>188 - 2018 - Portugal - Original</t>
  </si>
  <si>
    <t>188 - 2018 - Spain - Final</t>
  </si>
  <si>
    <t>188 - 2018 - Spain - Original</t>
  </si>
  <si>
    <t>188 - 2018 - The Netherlands - Final</t>
  </si>
  <si>
    <t>188 - 2018 - The Netherlands - Original</t>
  </si>
  <si>
    <t>188 - 2018 - United Kingdom - Final</t>
  </si>
  <si>
    <t>188 - 2018 - United Kingdom - Original</t>
  </si>
  <si>
    <t>188 - 2018 - EU - Final</t>
  </si>
  <si>
    <t>188 - 2018 - EU - Original</t>
  </si>
  <si>
    <t>188 - 2018 - TAC - Final</t>
  </si>
  <si>
    <t>188 - 2018 - TAC - Original</t>
  </si>
  <si>
    <t>189 - 2018 - Belgium - Final</t>
  </si>
  <si>
    <t>189 - 2018 - Belgium - Original</t>
  </si>
  <si>
    <t>189 - 2018</t>
  </si>
  <si>
    <t>189 - 2018 - France - Final</t>
  </si>
  <si>
    <t>189 - 2018 - France - Original</t>
  </si>
  <si>
    <t>189 - 2018 - Portugal - Final</t>
  </si>
  <si>
    <t>189 - 2018 - Portugal - Original</t>
  </si>
  <si>
    <t>189 - 2018 - Spain - Final</t>
  </si>
  <si>
    <t>189 - 2018 - Spain - Original</t>
  </si>
  <si>
    <t>189 - 2018 - United Kingdom - Final</t>
  </si>
  <si>
    <t>189 - 2018 - United Kingdom - Original</t>
  </si>
  <si>
    <t>189 - 2018 - EU - Final</t>
  </si>
  <si>
    <t>189 - 2018 - EU - Original</t>
  </si>
  <si>
    <t>189 - 2018 - TAC - Final</t>
  </si>
  <si>
    <t>189 - 2018 - TAC - Original</t>
  </si>
  <si>
    <t>191 - 2018 - EU - Final</t>
  </si>
  <si>
    <t>191 - 2018 - EU - Original</t>
  </si>
  <si>
    <t>191 - 2018</t>
  </si>
  <si>
    <t>191 - 2018 - Portugal - Final</t>
  </si>
  <si>
    <t>191 - 2018 - Portugal - Original</t>
  </si>
  <si>
    <t>191 - 2018 - Spain - Final</t>
  </si>
  <si>
    <t>191 - 2018 - Spain - Original</t>
  </si>
  <si>
    <t>191 - 2018 - TAC - Final</t>
  </si>
  <si>
    <t>191 - 2018 - TAC - Original</t>
  </si>
  <si>
    <t>192 - 2018 - Denmark - Final</t>
  </si>
  <si>
    <t>192 - 2018 - Denmark - Original</t>
  </si>
  <si>
    <t>192 - 2018</t>
  </si>
  <si>
    <t>192 - 2018 - EU - Final</t>
  </si>
  <si>
    <t>192 - 2018 - EU - Original</t>
  </si>
  <si>
    <t>192 - 2018 - Germany - Final</t>
  </si>
  <si>
    <t>192 - 2018 - Germany - Original</t>
  </si>
  <si>
    <t>192 - 2018 - Sweden - Final</t>
  </si>
  <si>
    <t>192 - 2018 - Sweden - Original</t>
  </si>
  <si>
    <t>192 - 2018 - TAC - Final</t>
  </si>
  <si>
    <t>192 - 2018 - TAC - Original</t>
  </si>
  <si>
    <t>193 - 2018 - Belgium - Final</t>
  </si>
  <si>
    <t>193 - 2018 - Belgium - Original</t>
  </si>
  <si>
    <t>193 - 2018</t>
  </si>
  <si>
    <t>193 - 2018 - Denmark - Final</t>
  </si>
  <si>
    <t>193 - 2018 - Denmark - Original</t>
  </si>
  <si>
    <t>193 - 2018 - France - Final</t>
  </si>
  <si>
    <t>193 - 2018 - France - Original</t>
  </si>
  <si>
    <t>193 - 2018 - Germany - Final</t>
  </si>
  <si>
    <t>193 - 2018 - Germany - Original</t>
  </si>
  <si>
    <t>193 - 2018 - Norway - Final</t>
  </si>
  <si>
    <t>193 - 2018 - Norway - Original</t>
  </si>
  <si>
    <t>193 - 2018 - Sweden - Final</t>
  </si>
  <si>
    <t>193 - 2018 - Sweden - Original</t>
  </si>
  <si>
    <t>193 - 2018 - The Netherlands - Final</t>
  </si>
  <si>
    <t>193 - 2018 - The Netherlands - Original</t>
  </si>
  <si>
    <t>193 - 2018 - United Kingdom - Final</t>
  </si>
  <si>
    <t>193 - 2018 - United Kingdom - Original</t>
  </si>
  <si>
    <t>193 - 2018 - EU - Final</t>
  </si>
  <si>
    <t>193 - 2018 - EU - Original</t>
  </si>
  <si>
    <t>193 - 2018 - TAC - Final</t>
  </si>
  <si>
    <t>193 - 2018 - TAC - Original</t>
  </si>
  <si>
    <t>194 - 2018 - Belgium - Final</t>
  </si>
  <si>
    <t>194 - 2018 - Belgium - Original</t>
  </si>
  <si>
    <t>194 - 2018</t>
  </si>
  <si>
    <t>194 - 2018 - Denmark - Final</t>
  </si>
  <si>
    <t>194 - 2018 - Denmark - Original</t>
  </si>
  <si>
    <t>194 - 2018 - EU - Final</t>
  </si>
  <si>
    <t>194 - 2018 - EU - Original</t>
  </si>
  <si>
    <t>194 - 2018 - France - Final</t>
  </si>
  <si>
    <t>194 - 2018 - France - Original</t>
  </si>
  <si>
    <t>194 - 2018 - Germany - Final</t>
  </si>
  <si>
    <t>194 - 2018 - Germany - Original</t>
  </si>
  <si>
    <t>194 - 2018 - TAC - Final</t>
  </si>
  <si>
    <t>194 - 2018 - TAC - Original</t>
  </si>
  <si>
    <t>194 - 2018 - The Netherlands - Final</t>
  </si>
  <si>
    <t>194 - 2018 - The Netherlands - Original</t>
  </si>
  <si>
    <t>194 - 2018 - United Kingdom - Final</t>
  </si>
  <si>
    <t>194 - 2018 - United Kingdom - Original</t>
  </si>
  <si>
    <t>195 - 2018 - Sweden - Final</t>
  </si>
  <si>
    <t>195 - 2018 - Sweden - Original</t>
  </si>
  <si>
    <t>195 - 2018</t>
  </si>
  <si>
    <t>(DGS/03A-C.)</t>
  </si>
  <si>
    <t>195 - 2018 - TAC - Final</t>
  </si>
  <si>
    <t>195 - 2018 - TAC - Original</t>
  </si>
  <si>
    <t>197 - 2018 - Belgium - Final</t>
  </si>
  <si>
    <t>197 - 2018 - Belgium - Original</t>
  </si>
  <si>
    <t>197 - 2018</t>
  </si>
  <si>
    <t>197 - 2018 - EU - Final</t>
  </si>
  <si>
    <t>197 - 2018 - EU - Original</t>
  </si>
  <si>
    <t>197 - 2018 - France - Final</t>
  </si>
  <si>
    <t>197 - 2018 - France - Original</t>
  </si>
  <si>
    <t>197 - 2018 - Germany - Final</t>
  </si>
  <si>
    <t>197 - 2018 - Germany - Original</t>
  </si>
  <si>
    <t>197 - 2018 - Ireland - Final</t>
  </si>
  <si>
    <t>197 - 2018 - Ireland - Original</t>
  </si>
  <si>
    <t>197 - 2018 - Portugal - Final</t>
  </si>
  <si>
    <t>197 - 2018 - Portugal - Original</t>
  </si>
  <si>
    <t>197 - 2018 - Spain - Final</t>
  </si>
  <si>
    <t>197 - 2018 - Spain - Original</t>
  </si>
  <si>
    <t>197 - 2018 - TAC - Final</t>
  </si>
  <si>
    <t>197 - 2018 - TAC - Original</t>
  </si>
  <si>
    <t>197 - 2018 - The Netherlands - Final</t>
  </si>
  <si>
    <t>197 - 2018 - The Netherlands - Original</t>
  </si>
  <si>
    <t>197 - 2018 - United Kingdom - Final</t>
  </si>
  <si>
    <t>197 - 2018 - United Kingdom - Original</t>
  </si>
  <si>
    <t>198 - 2018 - Belgium - Final</t>
  </si>
  <si>
    <t>198 - 2018 - Belgium - Original</t>
  </si>
  <si>
    <t>198 - 2018</t>
  </si>
  <si>
    <t>(DGS/2AC4-C)</t>
  </si>
  <si>
    <t>198 - 2018 - Denmark - Final</t>
  </si>
  <si>
    <t>198 - 2018 - Denmark - Original</t>
  </si>
  <si>
    <t>198 - 2018 - EU - Final</t>
  </si>
  <si>
    <t>198 - 2018 - EU - Original</t>
  </si>
  <si>
    <t>198 - 2018 - France - Final</t>
  </si>
  <si>
    <t>198 - 2018 - France - Original</t>
  </si>
  <si>
    <t>198 - 2018 - Germany - Final</t>
  </si>
  <si>
    <t>198 - 2018 - Germany - Original</t>
  </si>
  <si>
    <t>198 - 2018 - Sweden - Final</t>
  </si>
  <si>
    <t>198 - 2018 - Sweden - Original</t>
  </si>
  <si>
    <t>198 - 2018 - TAC - Final</t>
  </si>
  <si>
    <t>198 - 2018 - TAC - Original</t>
  </si>
  <si>
    <t>198 - 2018 - The Netherlands - Final</t>
  </si>
  <si>
    <t>198 - 2018 - The Netherlands - Original</t>
  </si>
  <si>
    <t>198 - 2018 - United Kingdom - Final</t>
  </si>
  <si>
    <t>198 - 2018 - United Kingdom - Original</t>
  </si>
  <si>
    <t>199 - 2018 - Belgium - Final</t>
  </si>
  <si>
    <t>199 - 2018 - Belgium - Original</t>
  </si>
  <si>
    <t>199 - 2018</t>
  </si>
  <si>
    <t>199 - 2018 - Denmark - Final</t>
  </si>
  <si>
    <t>199 - 2018 - Denmark - Original</t>
  </si>
  <si>
    <t>199 - 2018 - France - Final</t>
  </si>
  <si>
    <t>199 - 2018 - France - Original</t>
  </si>
  <si>
    <t>199 - 2018 - Germany - Final</t>
  </si>
  <si>
    <t>199 - 2018 - Germany - Original</t>
  </si>
  <si>
    <t>199 - 2018 - Sweden - Final</t>
  </si>
  <si>
    <t>199 - 2018 - Sweden - Original</t>
  </si>
  <si>
    <t>199 - 2018 - The Netherlands - Final</t>
  </si>
  <si>
    <t>199 - 2018 - The Netherlands - Original</t>
  </si>
  <si>
    <t>199 - 2018 - United Kingdom - Final</t>
  </si>
  <si>
    <t>199 - 2018 - United Kingdom - Original</t>
  </si>
  <si>
    <t>199 - 2018 - EU - Final</t>
  </si>
  <si>
    <t>199 - 2018 - EU - Original</t>
  </si>
  <si>
    <t>199 - 2018 - TAC - Final</t>
  </si>
  <si>
    <t>199 - 2018 - TAC - Original</t>
  </si>
  <si>
    <t>200 - 2018 - Denmark - Final</t>
  </si>
  <si>
    <t>200 - 2018 - Denmark - Original</t>
  </si>
  <si>
    <t>200 - 2018</t>
  </si>
  <si>
    <t>200 - 2018 - EU - Final</t>
  </si>
  <si>
    <t>200 - 2018 - EU - Original</t>
  </si>
  <si>
    <t>200 - 2018 - Germany - Final</t>
  </si>
  <si>
    <t>200 - 2018 - Germany - Original</t>
  </si>
  <si>
    <t>200 - 2018 - Sweden - Final</t>
  </si>
  <si>
    <t>200 - 2018 - Sweden - Original</t>
  </si>
  <si>
    <t>200 - 2018 - TAC - Final</t>
  </si>
  <si>
    <t>200 - 2018 - TAC - Original</t>
  </si>
  <si>
    <t>201 - 2018 - Denmark - Final</t>
  </si>
  <si>
    <t>201 - 2018 - Denmark - Original</t>
  </si>
  <si>
    <t>201 - 2018</t>
  </si>
  <si>
    <t>201 - 2018 - France - Final</t>
  </si>
  <si>
    <t>201 - 2018 - France - Original</t>
  </si>
  <si>
    <t>201 - 2018 - Germany - Final</t>
  </si>
  <si>
    <t>201 - 2018 - Germany - Original</t>
  </si>
  <si>
    <t>201 - 2018 - Other - Final</t>
  </si>
  <si>
    <t>201 - 2018 - Other - Original</t>
  </si>
  <si>
    <t>201 - 2018 - Sweden - Final</t>
  </si>
  <si>
    <t>201 - 2018 - Sweden - Original</t>
  </si>
  <si>
    <t>201 - 2018 - United Kingdom - Final</t>
  </si>
  <si>
    <t>201 - 2018 - United Kingdom - Original</t>
  </si>
  <si>
    <t>201 - 2018 - EU - Final</t>
  </si>
  <si>
    <t>201 - 2018 - EU - Original</t>
  </si>
  <si>
    <t>201 - 2018 - TAC - Final</t>
  </si>
  <si>
    <t>201 - 2018 - TAC - Original</t>
  </si>
  <si>
    <t>202 - 2018 - Belgium - Final</t>
  </si>
  <si>
    <t>202 - 2018 - Belgium - Original</t>
  </si>
  <si>
    <t>202 - 2018</t>
  </si>
  <si>
    <t>202 - 2018 - Denmark - Final</t>
  </si>
  <si>
    <t>202 - 2018 - Denmark - Original</t>
  </si>
  <si>
    <t>202 - 2018 - EU - Final</t>
  </si>
  <si>
    <t>202 - 2018 - EU - Original</t>
  </si>
  <si>
    <t>202 - 2018 - France - Final</t>
  </si>
  <si>
    <t>202 - 2018 - France - Original</t>
  </si>
  <si>
    <t>202 - 2018 - Germany - Final</t>
  </si>
  <si>
    <t>202 - 2018 - Germany - Original</t>
  </si>
  <si>
    <t>202 - 2018 - TAC - Final</t>
  </si>
  <si>
    <t>202 - 2018 - TAC - Original</t>
  </si>
  <si>
    <t>202 - 2018 - The Netherlands - Final</t>
  </si>
  <si>
    <t>202 - 2018 - The Netherlands - Original</t>
  </si>
  <si>
    <t>202 - 2018 - United Kingdom - Final</t>
  </si>
  <si>
    <t>202 - 2018 - United Kingdom - Original</t>
  </si>
  <si>
    <t>203 - 2018 - EU - Final</t>
  </si>
  <si>
    <t>203 - 2018 - EU - Original</t>
  </si>
  <si>
    <t>203 - 2018</t>
  </si>
  <si>
    <t>203 - 2018 - France - Final</t>
  </si>
  <si>
    <t>203 - 2018 - France - Original</t>
  </si>
  <si>
    <t>203 - 2018 - Germany - Final</t>
  </si>
  <si>
    <t>203 - 2018 - Germany - Original</t>
  </si>
  <si>
    <t>203 - 2018 - Other - Final</t>
  </si>
  <si>
    <t>203 - 2018 - Other - Original</t>
  </si>
  <si>
    <t>203 - 2018 - TAC - Final</t>
  </si>
  <si>
    <t>203 - 2018 - TAC - Original</t>
  </si>
  <si>
    <t>203 - 2018 - United Kingdom - Final</t>
  </si>
  <si>
    <t>203 - 2018 - United Kingdom - Original</t>
  </si>
  <si>
    <t>205 - 2018 - EU - Final</t>
  </si>
  <si>
    <t>205 - 2018 - EU - Original</t>
  </si>
  <si>
    <t>205 - 2018</t>
  </si>
  <si>
    <t>205 - 2018 - France - Final</t>
  </si>
  <si>
    <t>205 - 2018 - France - Original</t>
  </si>
  <si>
    <t>205 - 2018 - Germany - Final</t>
  </si>
  <si>
    <t>205 - 2018 - Germany - Original</t>
  </si>
  <si>
    <t>205 - 2018 - Ireland - Final</t>
  </si>
  <si>
    <t>205 - 2018 - Ireland - Original</t>
  </si>
  <si>
    <t>205 - 2018 - Norway - Final</t>
  </si>
  <si>
    <t>205 - 2018 - Norway - Original</t>
  </si>
  <si>
    <t>205 - 2018 - Other - Final</t>
  </si>
  <si>
    <t>205 - 2018 - Other - Original</t>
  </si>
  <si>
    <t>205 - 2018 - Spain - Final</t>
  </si>
  <si>
    <t>205 - 2018 - Spain - Original</t>
  </si>
  <si>
    <t>205 - 2018 - TAC - Final</t>
  </si>
  <si>
    <t>205 - 2018 - TAC - Original</t>
  </si>
  <si>
    <t>205 - 2018 - United Kingdom - Final</t>
  </si>
  <si>
    <t>205 - 2018 - United Kingdom - Original</t>
  </si>
  <si>
    <t>206 - 2018 - Denmark - Final</t>
  </si>
  <si>
    <t>206 - 2018 - Denmark - Original</t>
  </si>
  <si>
    <t>206 - 2018</t>
  </si>
  <si>
    <t>206 - 2018 - Sweden - Final</t>
  </si>
  <si>
    <t>206 - 2018 - Sweden - Original</t>
  </si>
  <si>
    <t>206 - 2018 - The Netherlands - Final</t>
  </si>
  <si>
    <t>206 - 2018 - The Netherlands - Original</t>
  </si>
  <si>
    <t>206 - 2018 - EU - Final</t>
  </si>
  <si>
    <t>206 - 2018 - EU - Original</t>
  </si>
  <si>
    <t>206 - 2018 - TAC - Final</t>
  </si>
  <si>
    <t>206 - 2018 - TAC - Original</t>
  </si>
  <si>
    <t>207 - 2018 - Belgium - Final</t>
  </si>
  <si>
    <t>207 - 2018 - Belgium - Original</t>
  </si>
  <si>
    <t>207 - 2018</t>
  </si>
  <si>
    <t>207 - 2018 - France - Final</t>
  </si>
  <si>
    <t>207 - 2018 - France - Original</t>
  </si>
  <si>
    <t>207 - 2018 - Ireland - Final</t>
  </si>
  <si>
    <t>207 - 2018 - Ireland - Original</t>
  </si>
  <si>
    <t>207 - 2018 - The Netherlands - Final</t>
  </si>
  <si>
    <t>207 - 2018 - The Netherlands - Original</t>
  </si>
  <si>
    <t>207 - 2018 - United Kingdom - Final</t>
  </si>
  <si>
    <t>207 - 2018 - United Kingdom - Original</t>
  </si>
  <si>
    <t>207 - 2018 - EU - Final</t>
  </si>
  <si>
    <t>207 - 2018 - EU - Original</t>
  </si>
  <si>
    <t>207 - 2018 - TAC - Final</t>
  </si>
  <si>
    <t>207 - 2018 - TAC - Original</t>
  </si>
  <si>
    <t>208 - 2018 - France - Final</t>
  </si>
  <si>
    <t>208 - 2018 - France - Original</t>
  </si>
  <si>
    <t>208 - 2018</t>
  </si>
  <si>
    <t>208 - 2018 - Spain - Final</t>
  </si>
  <si>
    <t>208 - 2018 - Spain - Original</t>
  </si>
  <si>
    <t>208 - 2018 - EU - Final</t>
  </si>
  <si>
    <t>208 - 2018 - EU - Original</t>
  </si>
  <si>
    <t>208 - 2018 - TAC - Final</t>
  </si>
  <si>
    <t>208 - 2018 - TAC - Original</t>
  </si>
  <si>
    <t>209 - 2018 - Belgium - Final</t>
  </si>
  <si>
    <t>209 - 2018 - Belgium - Original</t>
  </si>
  <si>
    <t>209 - 2018</t>
  </si>
  <si>
    <t>209 - 2018 - Denmark - Final</t>
  </si>
  <si>
    <t>209 - 2018 - Denmark - Original</t>
  </si>
  <si>
    <t>209 - 2018 - France - Final</t>
  </si>
  <si>
    <t>209 - 2018 - France - Original</t>
  </si>
  <si>
    <t>209 - 2018 - Germany - Final</t>
  </si>
  <si>
    <t>209 - 2018 - Germany - Original</t>
  </si>
  <si>
    <t>209 - 2018 - Norway - Final</t>
  </si>
  <si>
    <t>209 - 2018 - Norway - Original</t>
  </si>
  <si>
    <t>209 - 2018 - Sweden - Final</t>
  </si>
  <si>
    <t>209 - 2018 - Sweden - Original</t>
  </si>
  <si>
    <t>209 - 2018 - The Netherlands - Final</t>
  </si>
  <si>
    <t>209 - 2018 - The Netherlands - Original</t>
  </si>
  <si>
    <t>209 - 2018 - United Kingdom - Final</t>
  </si>
  <si>
    <t>209 - 2018 - United Kingdom - Original</t>
  </si>
  <si>
    <t>209 - 2018 - EU - Final</t>
  </si>
  <si>
    <t>209 - 2018 - EU - Original</t>
  </si>
  <si>
    <t>209 - 2018 - TAC - Final</t>
  </si>
  <si>
    <t>209 - 2018 - TAC - Original</t>
  </si>
  <si>
    <t>210 - 2018 - France - Final</t>
  </si>
  <si>
    <t>210 - 2018 - France - Original</t>
  </si>
  <si>
    <t>210 - 2018</t>
  </si>
  <si>
    <t>210 - 2018 - Germany - Final</t>
  </si>
  <si>
    <t>210 - 2018 - Germany - Original</t>
  </si>
  <si>
    <t>210 - 2018 - Ireland - Final</t>
  </si>
  <si>
    <t>210 - 2018 - Ireland - Original</t>
  </si>
  <si>
    <t>210 - 2018 - United Kingdom - Final</t>
  </si>
  <si>
    <t>210 - 2018 - United Kingdom - Original</t>
  </si>
  <si>
    <t>210 - 2018 - EU - Final</t>
  </si>
  <si>
    <t>210 - 2018 - EU - Original</t>
  </si>
  <si>
    <t>210 - 2018 - TAC - Final</t>
  </si>
  <si>
    <t>210 - 2018 - TAC - Original</t>
  </si>
  <si>
    <t>211 - 2018 - Belgium - Final</t>
  </si>
  <si>
    <t>211 - 2018 - Belgium - Original</t>
  </si>
  <si>
    <t>211 - 2018</t>
  </si>
  <si>
    <t>211 - 2018 - France - Final</t>
  </si>
  <si>
    <t>211 - 2018 - France - Original</t>
  </si>
  <si>
    <t>211 - 2018 - Ireland - Final</t>
  </si>
  <si>
    <t>211 - 2018 - Ireland - Original</t>
  </si>
  <si>
    <t>211 - 2018 - The Netherlands - Final</t>
  </si>
  <si>
    <t>211 - 2018 - The Netherlands - Original</t>
  </si>
  <si>
    <t>211 - 2018 - United Kingdom - Final</t>
  </si>
  <si>
    <t>211 - 2018 - United Kingdom - Original</t>
  </si>
  <si>
    <t>211 - 2018 - EU - Final</t>
  </si>
  <si>
    <t>211 - 2018 - EU - Original</t>
  </si>
  <si>
    <t>211 - 2018 - TAC - Final</t>
  </si>
  <si>
    <t>211 - 2018 - TAC - Original</t>
  </si>
  <si>
    <t>212 - 2018 - EU - Final</t>
  </si>
  <si>
    <t>212 - 2018 - EU - Original</t>
  </si>
  <si>
    <t>212 - 2018</t>
  </si>
  <si>
    <t>212 - 2018 - Portugal - Final</t>
  </si>
  <si>
    <t>212 - 2018 - Portugal - Original</t>
  </si>
  <si>
    <t>212 - 2018 - TAC - Final</t>
  </si>
  <si>
    <t>212 - 2018 - TAC - Original</t>
  </si>
  <si>
    <t>213 - 2018 - EU - Final</t>
  </si>
  <si>
    <t>213 - 2018 - EU - Original</t>
  </si>
  <si>
    <t>213 - 2018</t>
  </si>
  <si>
    <t>213 - 2018 - Sweden - Final</t>
  </si>
  <si>
    <t>213 - 2018 - Sweden - Original</t>
  </si>
  <si>
    <t>213 - 2018 - TAC - Final</t>
  </si>
  <si>
    <t>213 - 2018 - TAC - Original</t>
  </si>
  <si>
    <t>244 - 2018 - Estonia - Final</t>
  </si>
  <si>
    <t>244 - 2018 - Estonia - Original</t>
  </si>
  <si>
    <t>244 - 2018</t>
  </si>
  <si>
    <t>244 - 2018 - Germany - Final</t>
  </si>
  <si>
    <t>244 - 2018 - Germany - Original</t>
  </si>
  <si>
    <t>244 - 2018 - Spain - Final</t>
  </si>
  <si>
    <t>244 - 2018 - Spain - Original</t>
  </si>
  <si>
    <t>244 - 2018 - France - Final</t>
  </si>
  <si>
    <t>244 - 2018 - France - Original</t>
  </si>
  <si>
    <t>244 - 2018 - Ireland - Final</t>
  </si>
  <si>
    <t>244 - 2018 - Ireland - Original</t>
  </si>
  <si>
    <t>244 - 2018 - Latvia - Final</t>
  </si>
  <si>
    <t>244 - 2018 - Latvia - Original</t>
  </si>
  <si>
    <t>244 - 2018 - The Netherlands - Final</t>
  </si>
  <si>
    <t>244 - 2018 - The Netherlands - Original</t>
  </si>
  <si>
    <t>244 - 2018 - Poland - Final</t>
  </si>
  <si>
    <t>244 - 2018 - Poland - Original</t>
  </si>
  <si>
    <t>244 - 2018 - Portugal - Final</t>
  </si>
  <si>
    <t>244 - 2018 - Portugal - Original</t>
  </si>
  <si>
    <t>244 - 2018 - United Kingdom - Final</t>
  </si>
  <si>
    <t>244 - 2018 - United Kingdom - Original</t>
  </si>
  <si>
    <t>244 - 2018 - EU - Final</t>
  </si>
  <si>
    <t>244 - 2018 - EU - Original</t>
  </si>
  <si>
    <t>244 - 2018 - TAC - Final</t>
  </si>
  <si>
    <t>244 - 2018 - TAC - Original</t>
  </si>
  <si>
    <t>245 - 2018 - France - Final</t>
  </si>
  <si>
    <t>245 - 2018 - France - Original</t>
  </si>
  <si>
    <t>245 - 2018</t>
  </si>
  <si>
    <t>245 - 2018 - Germany - Final</t>
  </si>
  <si>
    <t>245 - 2018 - Germany - Original</t>
  </si>
  <si>
    <t>245 - 2018 - TAC - Final</t>
  </si>
  <si>
    <t>245 - 2018 - TAC - Original</t>
  </si>
  <si>
    <t>245 - 2018 - United Kingdom - Final</t>
  </si>
  <si>
    <t>245 - 2018 - United Kingdom - Original</t>
  </si>
  <si>
    <t>245 - 2018 - EU - Final</t>
  </si>
  <si>
    <t>245 - 2018 - EU - Original</t>
  </si>
  <si>
    <t>249 - 2018 - Belgium - Final</t>
  </si>
  <si>
    <t>249 - 2018 - Belgium - Original</t>
  </si>
  <si>
    <t>249 - 2018</t>
  </si>
  <si>
    <t>249 - 2018 - Denmark - Final</t>
  </si>
  <si>
    <t>249 - 2018 - Denmark - Original</t>
  </si>
  <si>
    <t>249 - 2018 - Germany - Final</t>
  </si>
  <si>
    <t>249 - 2018 - Germany - Original</t>
  </si>
  <si>
    <t>249 - 2018 - Sweden - Final</t>
  </si>
  <si>
    <t>249 - 2018 - Sweden - Original</t>
  </si>
  <si>
    <t>249 - 2018 - The Netherlands - Final</t>
  </si>
  <si>
    <t>249 - 2018 - The Netherlands - Original</t>
  </si>
  <si>
    <t>249 - 2018 - EU - Final</t>
  </si>
  <si>
    <t>249 - 2018 - EU - Original</t>
  </si>
  <si>
    <t>249 - 2018 - TAC - Final</t>
  </si>
  <si>
    <t>249 - 2018 - TAC - Original</t>
  </si>
  <si>
    <t>250 - 2018 - Denmark - Final</t>
  </si>
  <si>
    <t>250 - 2018 - Denmark - Original</t>
  </si>
  <si>
    <t>250 - 2018</t>
  </si>
  <si>
    <t>250 - 2018 - Germany - Final</t>
  </si>
  <si>
    <t>250 - 2018 - Germany - Original</t>
  </si>
  <si>
    <t>250 - 2018 - Sweden - Final</t>
  </si>
  <si>
    <t>250 - 2018 - Sweden - Original</t>
  </si>
  <si>
    <t>250 - 2018 - EU - Final</t>
  </si>
  <si>
    <t>250 - 2018 - EU - Original</t>
  </si>
  <si>
    <t>250 - 2018 - TAC - Final</t>
  </si>
  <si>
    <t>250 - 2018 - TAC - Original</t>
  </si>
  <si>
    <t>Cut off:</t>
  </si>
  <si>
    <t>EU above</t>
  </si>
  <si>
    <t>EU % above</t>
  </si>
  <si>
    <t>Third country share</t>
  </si>
  <si>
    <t>IX, X, CECAF 34.1.1 (Community waters)</t>
  </si>
  <si>
    <t>No</t>
  </si>
  <si>
    <t>VIIIc, IX, X, CECAF 34.1.1 (EC waters)</t>
  </si>
  <si>
    <t>IIa (EC waters), North Sea (EC waters)</t>
  </si>
  <si>
    <t>IV (Norwegian waters)</t>
  </si>
  <si>
    <t>Vb (EC waters), VI, XII, XIV</t>
  </si>
  <si>
    <t>NAFO 0, 1 (Greenland waters)</t>
  </si>
  <si>
    <t>V, XIV (Greenland waters)</t>
  </si>
  <si>
    <t>Community waters of zones IV, VI and VII</t>
  </si>
  <si>
    <t>IIa, IV, Vb, VI, VII (Community waters)</t>
  </si>
  <si>
    <t>EC waters of zones VIa (north of 56° 30¡ N), VIb</t>
  </si>
  <si>
    <t>II, IV and V</t>
  </si>
  <si>
    <t>III</t>
  </si>
  <si>
    <t>Yes</t>
  </si>
  <si>
    <t>Vb (EC waters), VI, VII, XII and XIV</t>
  </si>
  <si>
    <t>EC waters of II, IVa , V, VI , VII</t>
  </si>
  <si>
    <t>Vb (Faroese waters)</t>
  </si>
  <si>
    <t>I, II (Norwegian waters)</t>
  </si>
  <si>
    <t>EU and international waters of VI, VII and VIII</t>
  </si>
  <si>
    <t>IIa (EC waters), North Sea</t>
  </si>
  <si>
    <t>NAFO 0, 1 (incl.V, XIV (Greenland waters))</t>
  </si>
  <si>
    <t>Norwegian waters South of 62° N</t>
  </si>
  <si>
    <t>VIa; EU and international waters of Vb east of 12° 00’</t>
  </si>
  <si>
    <t>VIIb to k, VIII, IX, X, CECAF 34.1.1 (EC waters)</t>
  </si>
  <si>
    <t>Combined quota</t>
  </si>
  <si>
    <t>EC waters of Zones Vb, VI, VII</t>
  </si>
  <si>
    <t>Skagerrak and Kattegat, IIIbcd (EC waters)</t>
  </si>
  <si>
    <t>II, North Sea</t>
  </si>
  <si>
    <t>I, II (Community waters and international waters)</t>
  </si>
  <si>
    <t>III, IV</t>
  </si>
  <si>
    <t>V, VI, VII</t>
  </si>
  <si>
    <t>IIa (EC waters), VI</t>
  </si>
  <si>
    <t>I, II (Waters outside national jurisdiction)</t>
  </si>
  <si>
    <t>VIb, XII, XIV</t>
  </si>
  <si>
    <t>VII, VIII, IX, X, CECAF 34.1.1 (EC waters)</t>
  </si>
  <si>
    <t>Vb (EC waters), VI, VII, XII, XIV</t>
  </si>
  <si>
    <t>IIa (EC waters), IV, VIId</t>
  </si>
  <si>
    <t>VIa Clyde</t>
  </si>
  <si>
    <t>Vb (EC waters), VIaN , VIb</t>
  </si>
  <si>
    <t>North Sea north of 53°30¡ N</t>
  </si>
  <si>
    <t>Skagerrak and Kattegat</t>
  </si>
  <si>
    <t>IVc , VIId</t>
  </si>
  <si>
    <t>VIaS , VIIbc</t>
  </si>
  <si>
    <t>EU waters of IIa, IVa, VI, VIIa-c, VIIe-k, VIIIa, VIIIb, VIIId and VIIIe; EU and international waters of Vb; international waters of XII and XIV</t>
  </si>
  <si>
    <t>EU waters of IVb, IVc and VIId</t>
  </si>
  <si>
    <t>Vb (EC waters), VI, VII, VIIIabde, XII, XIV</t>
  </si>
  <si>
    <t>VIIIc, IX</t>
  </si>
  <si>
    <t>X, CECAF (EC waters)</t>
  </si>
  <si>
    <t>VI, VII, VIII, IX, X, XII, XIV</t>
  </si>
  <si>
    <t>V</t>
  </si>
  <si>
    <t>EC of zones IIa, IV, Vb, VI and VII</t>
  </si>
  <si>
    <t>IIa (Norwegian waters)</t>
  </si>
  <si>
    <t>IIa (EC waters), Skagerrak and Kattegat, IIIbcd waters), North Sea</t>
  </si>
  <si>
    <t>IIa (non-EC waters), Vb (EC waters), VI, VII, VIIIabde, XII, XIV</t>
  </si>
  <si>
    <t>Norwegian waters south of 62°00¡ N</t>
  </si>
  <si>
    <t>Skagerrak and Kattegat (EC waters), IIIbcd (EC waters)</t>
  </si>
  <si>
    <t>Vb (EC waters), VI</t>
  </si>
  <si>
    <t>IX, X, CECAF 34.1.1 (EC waters)</t>
  </si>
  <si>
    <t>IIa (EC waters), Skagerrak and Kattegat, North Sea (EC waters)</t>
  </si>
  <si>
    <t>EC waters of zones IIa, IV, VIa north of 56° 30¡ N</t>
  </si>
  <si>
    <t>EU waters of Vb, VI and VII</t>
  </si>
  <si>
    <t>Penaeus shrimps</t>
  </si>
  <si>
    <t>French Guyana</t>
  </si>
  <si>
    <t>VIII, IX, X, CECAF 34.1.1 (EC waters)</t>
  </si>
  <si>
    <t>Porbeagle</t>
  </si>
  <si>
    <t>Va (Icelandic waters)</t>
  </si>
  <si>
    <t>EC and international waters of V; international waters of XII and XIV</t>
  </si>
  <si>
    <t>I, II, IV, Va</t>
  </si>
  <si>
    <t>VIII, IX, X, XII, XIV</t>
  </si>
  <si>
    <t>IIa , North Sea</t>
  </si>
  <si>
    <t>EC waters of IIIa</t>
  </si>
  <si>
    <t>EC waters of VIId</t>
  </si>
  <si>
    <t>EC waters of VIa-b and VIIa-c, e-k</t>
  </si>
  <si>
    <t>EC waters of VIII and IX</t>
  </si>
  <si>
    <t>Snow crab</t>
  </si>
  <si>
    <t>VIIIcde, IX, X, CECAF 34.1.1 (EC waters)</t>
  </si>
  <si>
    <t>IIIa; EC and international waters of I, V, VI, VII, VIII, XII and XIV</t>
  </si>
  <si>
    <t>EC and international waters of I, V, VI, VII, VIII, XII and XIV</t>
  </si>
  <si>
    <t>EC and international waters of IV</t>
  </si>
  <si>
    <t>I, II, XIV</t>
  </si>
  <si>
    <t>EC waters of zones IIa, IV, Vb, VI, VII</t>
  </si>
  <si>
    <t>Alfonsinos</t>
  </si>
  <si>
    <t>III, IV, V, VI, VII, VIII, IX, X, XII</t>
  </si>
  <si>
    <t>Black scabbardfish</t>
  </si>
  <si>
    <t>CECAF 34.1.1.</t>
  </si>
  <si>
    <t>I, II, III and IV</t>
  </si>
  <si>
    <t>V, VI, VII, XII</t>
  </si>
  <si>
    <t>IX, X</t>
  </si>
  <si>
    <t>Deep-sea sharks</t>
  </si>
  <si>
    <t>V, VI, VII, VIII, IX</t>
  </si>
  <si>
    <t>X</t>
  </si>
  <si>
    <t>XII</t>
  </si>
  <si>
    <t>Forkbeards</t>
  </si>
  <si>
    <t>X and XII</t>
  </si>
  <si>
    <t>Orange roughy</t>
  </si>
  <si>
    <t>I, II, III, IV, V, VIII, IX, X, XII and XIV</t>
  </si>
  <si>
    <t>VI</t>
  </si>
  <si>
    <t>Red seabream</t>
  </si>
  <si>
    <t>VI, VII and VIII</t>
  </si>
  <si>
    <t>Atlantic Salmon</t>
  </si>
  <si>
    <t>IIIbcd (EC waters)</t>
  </si>
  <si>
    <t>Atlantic salmon</t>
  </si>
  <si>
    <t>Subdivision 32 of IBSFC (EC waters)</t>
  </si>
  <si>
    <t>Subdivisions 22-24 (EU waters)</t>
  </si>
  <si>
    <t>Subdivisions 25-32 (EU waters)</t>
  </si>
  <si>
    <t>Gulf of Riga</t>
  </si>
  <si>
    <t>IIIbcd (EC waters), except Management Unit 3</t>
  </si>
  <si>
    <t>Management Unit 3</t>
  </si>
  <si>
    <t>Subdivisions 22-24</t>
  </si>
  <si>
    <t>EU and international waters of V; international waters of XII and XIV (deep pelagic)</t>
  </si>
  <si>
    <t>IIIbcd (Community waters)</t>
  </si>
  <si>
    <t>Greenland waters</t>
  </si>
  <si>
    <t>2018 advice</t>
  </si>
  <si>
    <t>2018 TAC</t>
  </si>
  <si>
    <t>Difference</t>
  </si>
  <si>
    <t>Large third country share</t>
  </si>
  <si>
    <t>Small third country share</t>
  </si>
  <si>
    <t>All TACs</t>
  </si>
  <si>
    <t>Atlantic TACs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</si>
</sst>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_-[$€]\ * #,##0.00000_-;_-[$€]\ * #,##0.00000\-;_-[$€]\ * &quot;-&quot;??_-;_-@_-"/>
    <numFmt numFmtId="166" formatCode="_(* #,##0_);_(* \(#,##0\);_(* &quot;-&quot;??_);_(@_)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69A6"/>
      <name val="Calibri"/>
      <family val="2"/>
      <scheme val="minor"/>
    </font>
    <font>
      <i/>
      <sz val="11"/>
      <color rgb="FF0069A6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3">
    <xf numFmtId="165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165" fontId="0" fillId="0" borderId="0" xfId="0"/>
    <xf numFmtId="9" fontId="0" fillId="0" borderId="0" xfId="2" applyFont="1"/>
    <xf numFmtId="165" fontId="3" fillId="0" borderId="0" xfId="0" applyFont="1"/>
    <xf numFmtId="165" fontId="6" fillId="0" borderId="0" xfId="0" applyFont="1" applyFill="1" applyBorder="1"/>
    <xf numFmtId="165" fontId="7" fillId="0" borderId="0" xfId="0" applyNumberFormat="1" applyFont="1" applyFill="1" applyBorder="1" applyAlignment="1">
      <alignment horizontal="left"/>
    </xf>
    <xf numFmtId="165" fontId="0" fillId="0" borderId="0" xfId="0" applyFont="1"/>
    <xf numFmtId="3" fontId="6" fillId="0" borderId="0" xfId="0" applyNumberFormat="1" applyFont="1" applyFill="1" applyBorder="1"/>
    <xf numFmtId="9" fontId="7" fillId="0" borderId="0" xfId="2" applyNumberFormat="1" applyFont="1" applyFill="1" applyBorder="1"/>
    <xf numFmtId="165" fontId="0" fillId="0" borderId="0" xfId="0" applyFont="1" applyFill="1" applyBorder="1"/>
    <xf numFmtId="165" fontId="7" fillId="0" borderId="0" xfId="0" applyFont="1" applyFill="1" applyBorder="1"/>
    <xf numFmtId="9" fontId="7" fillId="0" borderId="0" xfId="2" applyFont="1" applyFill="1" applyBorder="1"/>
    <xf numFmtId="165" fontId="0" fillId="3" borderId="2" xfId="0" applyFont="1" applyFill="1" applyBorder="1"/>
    <xf numFmtId="165" fontId="8" fillId="0" borderId="0" xfId="0" applyFont="1" applyAlignment="1">
      <alignment vertical="center"/>
    </xf>
    <xf numFmtId="165" fontId="5" fillId="2" borderId="1" xfId="0" applyFont="1" applyFill="1" applyBorder="1" applyAlignment="1">
      <alignment wrapText="1"/>
    </xf>
    <xf numFmtId="165" fontId="5" fillId="2" borderId="2" xfId="0" applyFont="1" applyFill="1" applyBorder="1" applyAlignment="1">
      <alignment wrapText="1"/>
    </xf>
    <xf numFmtId="165" fontId="6" fillId="3" borderId="1" xfId="0" applyFont="1" applyFill="1" applyBorder="1"/>
    <xf numFmtId="3" fontId="6" fillId="3" borderId="2" xfId="1" applyNumberFormat="1" applyFont="1" applyFill="1" applyBorder="1" applyAlignment="1">
      <alignment horizontal="center"/>
    </xf>
    <xf numFmtId="165" fontId="6" fillId="3" borderId="2" xfId="0" applyFont="1" applyFill="1" applyBorder="1"/>
    <xf numFmtId="165" fontId="9" fillId="0" borderId="0" xfId="0" applyFont="1" applyAlignment="1">
      <alignment vertical="center"/>
    </xf>
    <xf numFmtId="165" fontId="10" fillId="0" borderId="0" xfId="0" applyFont="1" applyFill="1" applyBorder="1"/>
    <xf numFmtId="165" fontId="7" fillId="0" borderId="0" xfId="0" applyFont="1" applyFill="1" applyBorder="1" applyAlignment="1">
      <alignment horizontal="left"/>
    </xf>
    <xf numFmtId="165" fontId="7" fillId="0" borderId="0" xfId="0" applyFont="1" applyFill="1" applyBorder="1" applyAlignment="1">
      <alignment horizontal="left" wrapText="1"/>
    </xf>
    <xf numFmtId="165" fontId="10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165" fontId="11" fillId="2" borderId="0" xfId="0" applyFont="1" applyFill="1" applyBorder="1" applyAlignment="1">
      <alignment horizontal="left" wrapText="1"/>
    </xf>
    <xf numFmtId="164" fontId="11" fillId="2" borderId="0" xfId="1" applyNumberFormat="1" applyFont="1" applyFill="1" applyBorder="1" applyAlignment="1">
      <alignment wrapText="1"/>
    </xf>
    <xf numFmtId="165" fontId="11" fillId="2" borderId="0" xfId="0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center"/>
    </xf>
    <xf numFmtId="9" fontId="7" fillId="0" borderId="0" xfId="2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5" fontId="11" fillId="2" borderId="1" xfId="0" applyFont="1" applyFill="1" applyBorder="1" applyAlignment="1">
      <alignment wrapText="1"/>
    </xf>
    <xf numFmtId="165" fontId="4" fillId="4" borderId="0" xfId="0" applyNumberFormat="1" applyFont="1" applyFill="1"/>
    <xf numFmtId="165" fontId="4" fillId="4" borderId="0" xfId="0" applyFont="1" applyFill="1"/>
    <xf numFmtId="9" fontId="4" fillId="4" borderId="0" xfId="2" applyFont="1" applyFill="1"/>
    <xf numFmtId="165" fontId="0" fillId="4" borderId="0" xfId="0" applyFill="1"/>
    <xf numFmtId="166" fontId="4" fillId="4" borderId="0" xfId="1" applyNumberFormat="1" applyFont="1" applyFill="1"/>
    <xf numFmtId="165" fontId="12" fillId="4" borderId="0" xfId="0" applyNumberFormat="1" applyFont="1" applyFill="1"/>
    <xf numFmtId="164" fontId="4" fillId="4" borderId="0" xfId="1" applyNumberFormat="1" applyFont="1" applyFill="1"/>
    <xf numFmtId="165" fontId="12" fillId="4" borderId="0" xfId="0" applyFont="1" applyFill="1"/>
    <xf numFmtId="9" fontId="4" fillId="4" borderId="0" xfId="0" applyNumberFormat="1" applyFont="1" applyFill="1"/>
    <xf numFmtId="165" fontId="4" fillId="4" borderId="0" xfId="2" applyNumberFormat="1" applyFont="1" applyFill="1"/>
    <xf numFmtId="165" fontId="0" fillId="4" borderId="0" xfId="0" applyNumberFormat="1" applyFill="1"/>
    <xf numFmtId="9" fontId="0" fillId="0" borderId="0" xfId="2" applyNumberFormat="1" applyFont="1"/>
    <xf numFmtId="167" fontId="6" fillId="3" borderId="2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2788203236708"/>
          <c:y val="6.3288820872312593E-2"/>
          <c:w val="0.71563655903712697"/>
          <c:h val="0.70078431372548999"/>
        </c:manualLayout>
      </c:layout>
      <c:barChart>
        <c:barDir val="col"/>
        <c:grouping val="stacked"/>
        <c:varyColors val="0"/>
        <c:ser>
          <c:idx val="0"/>
          <c:order val="0"/>
          <c:tx>
            <c:v>ICES advice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1'!$D$5:$D$17</c:f>
              <c:strCache>
                <c:ptCount val="13"/>
                <c:pt idx="0">
                  <c:v>United Kingdom</c:v>
                </c:pt>
                <c:pt idx="1">
                  <c:v>Denmark</c:v>
                </c:pt>
                <c:pt idx="2">
                  <c:v>France</c:v>
                </c:pt>
                <c:pt idx="3">
                  <c:v>The Netherlands</c:v>
                </c:pt>
                <c:pt idx="4">
                  <c:v>Spain</c:v>
                </c:pt>
                <c:pt idx="5">
                  <c:v>Ireland</c:v>
                </c:pt>
                <c:pt idx="6">
                  <c:v>Germany</c:v>
                </c:pt>
                <c:pt idx="7">
                  <c:v>Portugal</c:v>
                </c:pt>
                <c:pt idx="8">
                  <c:v>Sweden</c:v>
                </c:pt>
                <c:pt idx="9">
                  <c:v>Belgium</c:v>
                </c:pt>
                <c:pt idx="11">
                  <c:v>Finland</c:v>
                </c:pt>
                <c:pt idx="12">
                  <c:v>Poland</c:v>
                </c:pt>
              </c:strCache>
            </c:strRef>
          </c:cat>
          <c:val>
            <c:numRef>
              <c:f>'Figure 1'!$C$5:$C$14</c:f>
              <c:numCache>
                <c:formatCode>#,##0</c:formatCode>
                <c:ptCount val="10"/>
                <c:pt idx="0">
                  <c:v>531823.19752853655</c:v>
                </c:pt>
                <c:pt idx="1">
                  <c:v>391981.68645680818</c:v>
                </c:pt>
                <c:pt idx="2">
                  <c:v>298772.72205760027</c:v>
                </c:pt>
                <c:pt idx="3">
                  <c:v>294387.80388043844</c:v>
                </c:pt>
                <c:pt idx="4">
                  <c:v>253006.14634677302</c:v>
                </c:pt>
                <c:pt idx="5">
                  <c:v>175099.96488516446</c:v>
                </c:pt>
                <c:pt idx="6">
                  <c:v>158456.24764920387</c:v>
                </c:pt>
                <c:pt idx="7">
                  <c:v>73702.152529918763</c:v>
                </c:pt>
                <c:pt idx="8">
                  <c:v>59877.281357158361</c:v>
                </c:pt>
                <c:pt idx="9">
                  <c:v>30565.095666755733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B7-41B3-9E10-6AED6113FBE7}"/>
            </c:ext>
          </c:extLst>
        </c:ser>
        <c:ser>
          <c:idx val="1"/>
          <c:order val="1"/>
          <c:tx>
            <c:v>Excess TAC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894511106311874E-17"/>
                  <c:y val="-5.2219321148825062E-2"/>
                </c:manualLayout>
              </c:layout>
              <c:tx>
                <c:rich>
                  <a:bodyPr/>
                  <a:lstStyle/>
                  <a:p>
                    <a:fld id="{99A24B55-CAE1-411F-89C7-80DDA9ED69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E44-4EC2-A08C-DF23DADF14A3}"/>
                </c:ext>
              </c:extLst>
            </c:dLbl>
            <c:dLbl>
              <c:idx val="1"/>
              <c:layout>
                <c:manualLayout>
                  <c:x val="1.9579050416054463E-3"/>
                  <c:y val="-3.9551255152667046E-2"/>
                </c:manualLayout>
              </c:layout>
              <c:tx>
                <c:rich>
                  <a:bodyPr/>
                  <a:lstStyle/>
                  <a:p>
                    <a:fld id="{E589BA40-75B5-4659-A6C4-BB8DB27A54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E44-4EC2-A08C-DF23DADF14A3}"/>
                </c:ext>
              </c:extLst>
            </c:dLbl>
            <c:dLbl>
              <c:idx val="2"/>
              <c:layout>
                <c:manualLayout>
                  <c:x val="-7.1789022212623748E-17"/>
                  <c:y val="-4.2428198433420362E-2"/>
                </c:manualLayout>
              </c:layout>
              <c:tx>
                <c:rich>
                  <a:bodyPr/>
                  <a:lstStyle/>
                  <a:p>
                    <a:fld id="{52B35EEB-8C32-4261-AD9B-7E472196BAA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E44-4EC2-A08C-DF23DADF14A3}"/>
                </c:ext>
              </c:extLst>
            </c:dLbl>
            <c:dLbl>
              <c:idx val="3"/>
              <c:layout>
                <c:manualLayout>
                  <c:x val="-3.5894511106311874E-17"/>
                  <c:y val="-4.5691906005221931E-2"/>
                </c:manualLayout>
              </c:layout>
              <c:tx>
                <c:rich>
                  <a:bodyPr/>
                  <a:lstStyle/>
                  <a:p>
                    <a:fld id="{EC9031D8-9D57-4F27-BE71-41E57739C0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E44-4EC2-A08C-DF23DADF14A3}"/>
                </c:ext>
              </c:extLst>
            </c:dLbl>
            <c:dLbl>
              <c:idx val="4"/>
              <c:layout>
                <c:manualLayout>
                  <c:x val="-7.1789022212623748E-17"/>
                  <c:y val="-3.2637075718015669E-2"/>
                </c:manualLayout>
              </c:layout>
              <c:tx>
                <c:rich>
                  <a:bodyPr/>
                  <a:lstStyle/>
                  <a:p>
                    <a:fld id="{DC2AF762-878D-4AC1-9E9C-648B4351105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E44-4EC2-A08C-DF23DADF14A3}"/>
                </c:ext>
              </c:extLst>
            </c:dLbl>
            <c:dLbl>
              <c:idx val="5"/>
              <c:layout>
                <c:manualLayout>
                  <c:x val="0"/>
                  <c:y val="-3.5900783289817231E-2"/>
                </c:manualLayout>
              </c:layout>
              <c:tx>
                <c:rich>
                  <a:bodyPr/>
                  <a:lstStyle/>
                  <a:p>
                    <a:fld id="{B49751E7-0327-4BFD-9341-EA1ADA78415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E44-4EC2-A08C-DF23DADF14A3}"/>
                </c:ext>
              </c:extLst>
            </c:dLbl>
            <c:dLbl>
              <c:idx val="6"/>
              <c:layout>
                <c:manualLayout>
                  <c:x val="0"/>
                  <c:y val="-3.91644908616188E-2"/>
                </c:manualLayout>
              </c:layout>
              <c:tx>
                <c:rich>
                  <a:bodyPr/>
                  <a:lstStyle/>
                  <a:p>
                    <a:fld id="{61E888C4-81DA-4244-9C58-ED0CED9BFB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E44-4EC2-A08C-DF23DADF14A3}"/>
                </c:ext>
              </c:extLst>
            </c:dLbl>
            <c:dLbl>
              <c:idx val="7"/>
              <c:layout>
                <c:manualLayout>
                  <c:x val="0"/>
                  <c:y val="-2.93733681462141E-2"/>
                </c:manualLayout>
              </c:layout>
              <c:tx>
                <c:rich>
                  <a:bodyPr/>
                  <a:lstStyle/>
                  <a:p>
                    <a:fld id="{0C83B75F-6DCD-4C0A-AEB2-854A90DEC3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E44-4EC2-A08C-DF23DADF14A3}"/>
                </c:ext>
              </c:extLst>
            </c:dLbl>
            <c:dLbl>
              <c:idx val="8"/>
              <c:layout>
                <c:manualLayout>
                  <c:x val="0"/>
                  <c:y val="-3.6029669488806065E-2"/>
                </c:manualLayout>
              </c:layout>
              <c:tx>
                <c:rich>
                  <a:bodyPr/>
                  <a:lstStyle/>
                  <a:p>
                    <a:fld id="{63CF7E38-734C-4DBB-A3A9-6EE6EDE1DE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E44-4EC2-A08C-DF23DADF14A3}"/>
                </c:ext>
              </c:extLst>
            </c:dLbl>
            <c:dLbl>
              <c:idx val="9"/>
              <c:layout>
                <c:manualLayout>
                  <c:x val="0"/>
                  <c:y val="-2.93733681462141E-2"/>
                </c:manualLayout>
              </c:layout>
              <c:tx>
                <c:rich>
                  <a:bodyPr/>
                  <a:lstStyle/>
                  <a:p>
                    <a:fld id="{C7CF431F-9B5B-4469-8F26-CFF316BD31C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E44-4EC2-A08C-DF23DADF1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1'!$D$5:$D$17</c:f>
              <c:strCache>
                <c:ptCount val="13"/>
                <c:pt idx="0">
                  <c:v>United Kingdom</c:v>
                </c:pt>
                <c:pt idx="1">
                  <c:v>Denmark</c:v>
                </c:pt>
                <c:pt idx="2">
                  <c:v>France</c:v>
                </c:pt>
                <c:pt idx="3">
                  <c:v>The Netherlands</c:v>
                </c:pt>
                <c:pt idx="4">
                  <c:v>Spain</c:v>
                </c:pt>
                <c:pt idx="5">
                  <c:v>Ireland</c:v>
                </c:pt>
                <c:pt idx="6">
                  <c:v>Germany</c:v>
                </c:pt>
                <c:pt idx="7">
                  <c:v>Portugal</c:v>
                </c:pt>
                <c:pt idx="8">
                  <c:v>Sweden</c:v>
                </c:pt>
                <c:pt idx="9">
                  <c:v>Belgium</c:v>
                </c:pt>
                <c:pt idx="11">
                  <c:v>Finland</c:v>
                </c:pt>
                <c:pt idx="12">
                  <c:v>Poland</c:v>
                </c:pt>
              </c:strCache>
            </c:strRef>
          </c:cat>
          <c:val>
            <c:numRef>
              <c:f>'Figure 1'!$E$5:$E$14</c:f>
              <c:numCache>
                <c:formatCode>#,##0</c:formatCode>
                <c:ptCount val="10"/>
                <c:pt idx="0">
                  <c:v>79893.095618864492</c:v>
                </c:pt>
                <c:pt idx="1">
                  <c:v>21898.107672758499</c:v>
                </c:pt>
                <c:pt idx="2">
                  <c:v>19370.19500171435</c:v>
                </c:pt>
                <c:pt idx="3">
                  <c:v>22104.33487163336</c:v>
                </c:pt>
                <c:pt idx="4">
                  <c:v>13578.216083403022</c:v>
                </c:pt>
                <c:pt idx="5">
                  <c:v>31126.600407625832</c:v>
                </c:pt>
                <c:pt idx="6">
                  <c:v>9314.5158781392493</c:v>
                </c:pt>
                <c:pt idx="7">
                  <c:v>2799.9293192430332</c:v>
                </c:pt>
                <c:pt idx="8">
                  <c:v>2494.8732975213161</c:v>
                </c:pt>
                <c:pt idx="9">
                  <c:v>2493.2366363203664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'Figure 1'!$F$5:$F$17</c15:f>
                <c15:dlblRangeCache>
                  <c:ptCount val="13"/>
                  <c:pt idx="0">
                    <c:v>15%</c:v>
                  </c:pt>
                  <c:pt idx="1">
                    <c:v>6%</c:v>
                  </c:pt>
                  <c:pt idx="2">
                    <c:v>6%</c:v>
                  </c:pt>
                  <c:pt idx="3">
                    <c:v>8%</c:v>
                  </c:pt>
                  <c:pt idx="4">
                    <c:v>5%</c:v>
                  </c:pt>
                  <c:pt idx="5">
                    <c:v>18%</c:v>
                  </c:pt>
                  <c:pt idx="6">
                    <c:v>6%</c:v>
                  </c:pt>
                  <c:pt idx="7">
                    <c:v>4%</c:v>
                  </c:pt>
                  <c:pt idx="8">
                    <c:v>4%</c:v>
                  </c:pt>
                  <c:pt idx="9">
                    <c:v>8%</c:v>
                  </c:pt>
                  <c:pt idx="11">
                    <c:v>13%</c:v>
                  </c:pt>
                  <c:pt idx="12">
                    <c:v>13%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3B7-41B3-9E10-6AED6113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18048"/>
        <c:axId val="57916736"/>
      </c:barChart>
      <c:lineChart>
        <c:grouping val="standard"/>
        <c:varyColors val="0"/>
        <c:ser>
          <c:idx val="2"/>
          <c:order val="2"/>
          <c:tx>
            <c:strRef>
              <c:f>'Figure 1'!$G$4</c:f>
              <c:strCache>
                <c:ptCount val="1"/>
                <c:pt idx="0">
                  <c:v>Total TAC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'Figure 1'!$D$5:$D$14</c:f>
              <c:strCache>
                <c:ptCount val="10"/>
                <c:pt idx="0">
                  <c:v>United Kingdom</c:v>
                </c:pt>
                <c:pt idx="1">
                  <c:v>Denmark</c:v>
                </c:pt>
                <c:pt idx="2">
                  <c:v>France</c:v>
                </c:pt>
                <c:pt idx="3">
                  <c:v>The Netherlands</c:v>
                </c:pt>
                <c:pt idx="4">
                  <c:v>Spain</c:v>
                </c:pt>
                <c:pt idx="5">
                  <c:v>Ireland</c:v>
                </c:pt>
                <c:pt idx="6">
                  <c:v>Germany</c:v>
                </c:pt>
                <c:pt idx="7">
                  <c:v>Portugal</c:v>
                </c:pt>
                <c:pt idx="8">
                  <c:v>Sweden</c:v>
                </c:pt>
                <c:pt idx="9">
                  <c:v>Belgium</c:v>
                </c:pt>
              </c:strCache>
            </c:strRef>
          </c:cat>
          <c:val>
            <c:numRef>
              <c:f>'Figure 1'!$G$5:$G$14</c:f>
              <c:numCache>
                <c:formatCode>#,##0</c:formatCode>
                <c:ptCount val="10"/>
                <c:pt idx="0">
                  <c:v>611716.29314740107</c:v>
                </c:pt>
                <c:pt idx="1">
                  <c:v>413879.7941295667</c:v>
                </c:pt>
                <c:pt idx="2">
                  <c:v>318142.91705931461</c:v>
                </c:pt>
                <c:pt idx="3">
                  <c:v>316492.13875207183</c:v>
                </c:pt>
                <c:pt idx="4">
                  <c:v>266584.36243017606</c:v>
                </c:pt>
                <c:pt idx="5">
                  <c:v>206226.5652927903</c:v>
                </c:pt>
                <c:pt idx="6">
                  <c:v>167770.76352734311</c:v>
                </c:pt>
                <c:pt idx="7">
                  <c:v>76502.081849161797</c:v>
                </c:pt>
                <c:pt idx="8">
                  <c:v>62372.154654679674</c:v>
                </c:pt>
                <c:pt idx="9">
                  <c:v>33058.332303076102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B7-41B3-9E10-6AED6113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8048"/>
        <c:axId val="57916736"/>
      </c:lineChart>
      <c:catAx>
        <c:axId val="428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16736"/>
        <c:crosses val="autoZero"/>
        <c:auto val="1"/>
        <c:lblAlgn val="ctr"/>
        <c:lblOffset val="100"/>
        <c:noMultiLvlLbl val="0"/>
      </c:catAx>
      <c:valAx>
        <c:axId val="57916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Tonnes</a:t>
                </a:r>
              </a:p>
            </c:rich>
          </c:tx>
          <c:layout>
            <c:manualLayout>
              <c:xMode val="edge"/>
              <c:yMode val="edge"/>
              <c:x val="1.4336915250607299E-2"/>
              <c:y val="0.3838985005767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81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2'!$B$4</c:f>
              <c:strCache>
                <c:ptCount val="1"/>
                <c:pt idx="0">
                  <c:v>All TACs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2'!$A$5:$A$22</c:f>
              <c:numCache>
                <c:formatCode>_-[$€]\ * #,##0.00000_-;_-[$€]\ * #,##0.00000\-;_-[$€]\ * "-"??_-;_-@_-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'Figure 2'!$B$5:$B$22</c:f>
              <c:numCache>
                <c:formatCode>0%</c:formatCode>
                <c:ptCount val="18"/>
                <c:pt idx="0">
                  <c:v>0.42482268266597167</c:v>
                </c:pt>
                <c:pt idx="1">
                  <c:v>0.30037659448495929</c:v>
                </c:pt>
                <c:pt idx="2">
                  <c:v>0.40356284496965777</c:v>
                </c:pt>
                <c:pt idx="3">
                  <c:v>0.32479082568690282</c:v>
                </c:pt>
                <c:pt idx="4">
                  <c:v>0.3937428293521219</c:v>
                </c:pt>
                <c:pt idx="5">
                  <c:v>0.1807784547830808</c:v>
                </c:pt>
                <c:pt idx="6">
                  <c:v>0.20475097606725479</c:v>
                </c:pt>
                <c:pt idx="7">
                  <c:v>0.20296458506644943</c:v>
                </c:pt>
                <c:pt idx="8">
                  <c:v>0.2160111026964843</c:v>
                </c:pt>
                <c:pt idx="9">
                  <c:v>0.2486240518117136</c:v>
                </c:pt>
                <c:pt idx="10">
                  <c:v>0.11251457461296635</c:v>
                </c:pt>
                <c:pt idx="11">
                  <c:v>0.14268829612307515</c:v>
                </c:pt>
                <c:pt idx="12">
                  <c:v>0.12467235906838493</c:v>
                </c:pt>
                <c:pt idx="13">
                  <c:v>0.14360845360307831</c:v>
                </c:pt>
                <c:pt idx="14">
                  <c:v>0.18079707307374782</c:v>
                </c:pt>
                <c:pt idx="15">
                  <c:v>0.11670111262139757</c:v>
                </c:pt>
                <c:pt idx="16">
                  <c:v>4.7246361953905157E-2</c:v>
                </c:pt>
                <c:pt idx="17">
                  <c:v>7.2489077868194585E-2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9-4D62-9DF3-200D70B542D9}"/>
            </c:ext>
          </c:extLst>
        </c:ser>
        <c:ser>
          <c:idx val="1"/>
          <c:order val="1"/>
          <c:tx>
            <c:strRef>
              <c:f>'Figure 2'!$C$4</c:f>
              <c:strCache>
                <c:ptCount val="1"/>
                <c:pt idx="0">
                  <c:v>Atlantic TACs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2'!$C$5:$C$22</c:f>
              <c:numCache>
                <c:formatCode>0%</c:formatCode>
                <c:ptCount val="18"/>
                <c:pt idx="0">
                  <c:v>0.37135030442227385</c:v>
                </c:pt>
                <c:pt idx="1">
                  <c:v>0.281410094258293</c:v>
                </c:pt>
                <c:pt idx="2">
                  <c:v>0.42917541667404696</c:v>
                </c:pt>
                <c:pt idx="3">
                  <c:v>0.39510533364318151</c:v>
                </c:pt>
                <c:pt idx="4">
                  <c:v>0.60695375958222575</c:v>
                </c:pt>
                <c:pt idx="5">
                  <c:v>0.2347639283161094</c:v>
                </c:pt>
                <c:pt idx="6">
                  <c:v>0.25695639757070299</c:v>
                </c:pt>
                <c:pt idx="7">
                  <c:v>0.20414503126664554</c:v>
                </c:pt>
                <c:pt idx="8">
                  <c:v>0.21635490278540329</c:v>
                </c:pt>
                <c:pt idx="9">
                  <c:v>0.24731879895561118</c:v>
                </c:pt>
                <c:pt idx="10">
                  <c:v>8.0813610070278985E-2</c:v>
                </c:pt>
                <c:pt idx="11">
                  <c:v>0.17929145304342417</c:v>
                </c:pt>
                <c:pt idx="12">
                  <c:v>0.14879607397088782</c:v>
                </c:pt>
                <c:pt idx="13">
                  <c:v>0.16908929833522646</c:v>
                </c:pt>
                <c:pt idx="14">
                  <c:v>0.20593274200735182</c:v>
                </c:pt>
                <c:pt idx="15">
                  <c:v>0.11510513855611104</c:v>
                </c:pt>
                <c:pt idx="16">
                  <c:v>5.2210427916180344E-2</c:v>
                </c:pt>
                <c:pt idx="17">
                  <c:v>9.047586377054509E-2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FB-48E9-B96A-C7316FAB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9472"/>
        <c:axId val="81897152"/>
      </c:lineChart>
      <c:catAx>
        <c:axId val="43689472"/>
        <c:scaling>
          <c:orientation val="minMax"/>
        </c:scaling>
        <c:delete val="0"/>
        <c:axPos val="b"/>
        <c:numFmt formatCode="_-[$€]\ * #,##0.00000_-;_-[$€]\ * #,##0.00000\-;_-[$€]\ 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97152"/>
        <c:crosses val="autoZero"/>
        <c:auto val="1"/>
        <c:lblAlgn val="ctr"/>
        <c:lblOffset val="100"/>
        <c:tickMarkSkip val="1"/>
        <c:noMultiLvlLbl val="1"/>
      </c:catAx>
      <c:valAx>
        <c:axId val="8189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3'!$B$6</c:f>
              <c:strCache>
                <c:ptCount val="1"/>
                <c:pt idx="0">
                  <c:v>TACs above advice</c:v>
                </c:pt>
              </c:strCache>
            </c:strRef>
          </c:tx>
          <c:invertIfNegative val="0"/>
          <c:cat>
            <c:numRef>
              <c:f>'Figure 3'!$C$5:$T$5</c:f>
              <c:numCache>
                <c:formatCode>_-[$€]\ * #,##0.00000_-;_-[$€]\ * #,##0.00000\-;_-[$€]\ * "-"??_-;_-@_-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'Figure 3'!$C$6:$T$6</c:f>
              <c:numCache>
                <c:formatCode>_-[$€]\ * #,##0.00000_-;_-[$€]\ * #,##0.00000\-;_-[$€]\ * "-"??_-;_-@_-</c:formatCode>
                <c:ptCount val="18"/>
                <c:pt idx="0">
                  <c:v>62</c:v>
                </c:pt>
                <c:pt idx="1">
                  <c:v>55</c:v>
                </c:pt>
                <c:pt idx="2">
                  <c:v>57</c:v>
                </c:pt>
                <c:pt idx="3">
                  <c:v>56</c:v>
                </c:pt>
                <c:pt idx="4">
                  <c:v>65</c:v>
                </c:pt>
                <c:pt idx="5">
                  <c:v>66</c:v>
                </c:pt>
                <c:pt idx="6">
                  <c:v>71</c:v>
                </c:pt>
                <c:pt idx="7">
                  <c:v>71</c:v>
                </c:pt>
                <c:pt idx="8">
                  <c:v>76</c:v>
                </c:pt>
                <c:pt idx="9">
                  <c:v>64</c:v>
                </c:pt>
                <c:pt idx="10">
                  <c:v>59</c:v>
                </c:pt>
                <c:pt idx="11">
                  <c:v>56</c:v>
                </c:pt>
                <c:pt idx="12">
                  <c:v>90</c:v>
                </c:pt>
                <c:pt idx="13">
                  <c:v>100</c:v>
                </c:pt>
                <c:pt idx="14">
                  <c:v>100</c:v>
                </c:pt>
                <c:pt idx="15">
                  <c:v>102</c:v>
                </c:pt>
                <c:pt idx="16">
                  <c:v>93</c:v>
                </c:pt>
                <c:pt idx="17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16-42C7-BC81-F72EC7B04614}"/>
            </c:ext>
          </c:extLst>
        </c:ser>
        <c:ser>
          <c:idx val="2"/>
          <c:order val="1"/>
          <c:tx>
            <c:strRef>
              <c:f>'Figure 3'!$B$7</c:f>
              <c:strCache>
                <c:ptCount val="1"/>
                <c:pt idx="0">
                  <c:v>TACs with comparison</c:v>
                </c:pt>
              </c:strCache>
            </c:strRef>
          </c:tx>
          <c:invertIfNegative val="0"/>
          <c:cat>
            <c:numRef>
              <c:f>'Figure 3'!$C$5:$T$5</c:f>
              <c:numCache>
                <c:formatCode>_-[$€]\ * #,##0.00000_-;_-[$€]\ * #,##0.00000\-;_-[$€]\ * "-"??_-;_-@_-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'Figure 3'!$C$7:$T$7</c:f>
              <c:numCache>
                <c:formatCode>_-[$€]\ * #,##0.00000_-;_-[$€]\ * #,##0.00000\-;_-[$€]\ * "-"??_-;_-@_-</c:formatCode>
                <c:ptCount val="18"/>
                <c:pt idx="0">
                  <c:v>77</c:v>
                </c:pt>
                <c:pt idx="1">
                  <c:v>76</c:v>
                </c:pt>
                <c:pt idx="2">
                  <c:v>79</c:v>
                </c:pt>
                <c:pt idx="3">
                  <c:v>91</c:v>
                </c:pt>
                <c:pt idx="4">
                  <c:v>94</c:v>
                </c:pt>
                <c:pt idx="5">
                  <c:v>89</c:v>
                </c:pt>
                <c:pt idx="6">
                  <c:v>97</c:v>
                </c:pt>
                <c:pt idx="7">
                  <c:v>96</c:v>
                </c:pt>
                <c:pt idx="8">
                  <c:v>107</c:v>
                </c:pt>
                <c:pt idx="9">
                  <c:v>109</c:v>
                </c:pt>
                <c:pt idx="10">
                  <c:v>87</c:v>
                </c:pt>
                <c:pt idx="11">
                  <c:v>106</c:v>
                </c:pt>
                <c:pt idx="12">
                  <c:v>141</c:v>
                </c:pt>
                <c:pt idx="13">
                  <c:v>155</c:v>
                </c:pt>
                <c:pt idx="14">
                  <c:v>161</c:v>
                </c:pt>
                <c:pt idx="15">
                  <c:v>159</c:v>
                </c:pt>
                <c:pt idx="16">
                  <c:v>160</c:v>
                </c:pt>
                <c:pt idx="17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0D-4B8F-B7A3-5655FE2A6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91520"/>
        <c:axId val="81899456"/>
      </c:barChart>
      <c:lineChart>
        <c:grouping val="standard"/>
        <c:varyColors val="0"/>
        <c:ser>
          <c:idx val="3"/>
          <c:order val="2"/>
          <c:tx>
            <c:strRef>
              <c:f>'Figure 3'!$B$8</c:f>
              <c:strCache>
                <c:ptCount val="1"/>
                <c:pt idx="0">
                  <c:v>Percentage of TACs above advice</c:v>
                </c:pt>
              </c:strCache>
            </c:strRef>
          </c:tx>
          <c:marker>
            <c:symbol val="none"/>
          </c:marker>
          <c:cat>
            <c:numRef>
              <c:f>'Figure 3'!$C$5:$T$5</c:f>
              <c:numCache>
                <c:formatCode>_-[$€]\ * #,##0.00000_-;_-[$€]\ * #,##0.00000\-;_-[$€]\ * "-"??_-;_-@_-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'Figure 3'!$C$8:$T$8</c:f>
              <c:numCache>
                <c:formatCode>0%</c:formatCode>
                <c:ptCount val="18"/>
                <c:pt idx="0">
                  <c:v>0.80519480519480524</c:v>
                </c:pt>
                <c:pt idx="1">
                  <c:v>0.72368421052631582</c:v>
                </c:pt>
                <c:pt idx="2">
                  <c:v>0.72151898734177211</c:v>
                </c:pt>
                <c:pt idx="3">
                  <c:v>0.61538461538461542</c:v>
                </c:pt>
                <c:pt idx="4">
                  <c:v>0.69148936170212771</c:v>
                </c:pt>
                <c:pt idx="5">
                  <c:v>0.7415730337078652</c:v>
                </c:pt>
                <c:pt idx="6">
                  <c:v>0.73195876288659789</c:v>
                </c:pt>
                <c:pt idx="7">
                  <c:v>0.73958333333333337</c:v>
                </c:pt>
                <c:pt idx="8">
                  <c:v>0.71028037383177567</c:v>
                </c:pt>
                <c:pt idx="9">
                  <c:v>0.58715596330275233</c:v>
                </c:pt>
                <c:pt idx="10">
                  <c:v>0.67816091954022983</c:v>
                </c:pt>
                <c:pt idx="11">
                  <c:v>0.52830188679245282</c:v>
                </c:pt>
                <c:pt idx="12">
                  <c:v>0.63829787234042556</c:v>
                </c:pt>
                <c:pt idx="13">
                  <c:v>0.64516129032258063</c:v>
                </c:pt>
                <c:pt idx="14">
                  <c:v>0.6211180124223602</c:v>
                </c:pt>
                <c:pt idx="15">
                  <c:v>0.64150943396226412</c:v>
                </c:pt>
                <c:pt idx="16">
                  <c:v>0.58125000000000004</c:v>
                </c:pt>
                <c:pt idx="17">
                  <c:v>0.45911949685534592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83-4B89-B791-66572CF8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60992"/>
        <c:axId val="81900032"/>
      </c:lineChart>
      <c:catAx>
        <c:axId val="43691520"/>
        <c:scaling>
          <c:orientation val="minMax"/>
        </c:scaling>
        <c:delete val="0"/>
        <c:axPos val="b"/>
        <c:numFmt formatCode="_-[$€]\ * #,##0.00000_-;_-[$€]\ * #,##0.00000\-;_-[$€]\ 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99456"/>
        <c:crosses val="autoZero"/>
        <c:auto val="1"/>
        <c:lblAlgn val="ctr"/>
        <c:lblOffset val="100"/>
        <c:noMultiLvlLbl val="0"/>
      </c:catAx>
      <c:valAx>
        <c:axId val="8189945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</a:t>
                </a:r>
                <a:r>
                  <a:rPr lang="en-GB" baseline="0"/>
                  <a:t> of TACs</a:t>
                </a:r>
                <a:endParaRPr lang="en-GB"/>
              </a:p>
            </c:rich>
          </c:tx>
          <c:layout/>
          <c:overlay val="0"/>
        </c:title>
        <c:numFmt formatCode="_-[$€]\ * #,##0.00000_-;_-[$€]\ * #,##0.00000\-;_-[$€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1520"/>
        <c:crosses val="autoZero"/>
        <c:crossBetween val="between"/>
      </c:valAx>
      <c:valAx>
        <c:axId val="8190003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43860992"/>
        <c:crosses val="max"/>
        <c:crossBetween val="between"/>
      </c:valAx>
      <c:catAx>
        <c:axId val="43860992"/>
        <c:scaling>
          <c:orientation val="minMax"/>
        </c:scaling>
        <c:delete val="1"/>
        <c:axPos val="b"/>
        <c:numFmt formatCode="_-[$€]\ * #,##0.00000_-;_-[$€]\ * #,##0.00000\-;_-[$€]\ * &quot;-&quot;??_-;_-@_-" sourceLinked="1"/>
        <c:majorTickMark val="out"/>
        <c:minorTickMark val="none"/>
        <c:tickLblPos val="nextTo"/>
        <c:crossAx val="81900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0</xdr:rowOff>
    </xdr:from>
    <xdr:to>
      <xdr:col>18</xdr:col>
      <xdr:colOff>504825</xdr:colOff>
      <xdr:row>23</xdr:row>
      <xdr:rowOff>50800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4</xdr:row>
      <xdr:rowOff>100012</xdr:rowOff>
    </xdr:from>
    <xdr:to>
      <xdr:col>13</xdr:col>
      <xdr:colOff>504825</xdr:colOff>
      <xdr:row>18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8</xdr:col>
      <xdr:colOff>307545</xdr:colOff>
      <xdr:row>26</xdr:row>
      <xdr:rowOff>15834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B4" sqref="B4:E13"/>
    </sheetView>
  </sheetViews>
  <sheetFormatPr defaultRowHeight="15" x14ac:dyDescent="0.25"/>
  <cols>
    <col min="1" max="1" width="9.140625" style="5"/>
    <col min="2" max="2" width="14" style="5" customWidth="1"/>
    <col min="3" max="3" width="25.85546875" style="5" customWidth="1"/>
    <col min="4" max="4" width="10.7109375" style="5" bestFit="1" customWidth="1"/>
    <col min="5" max="16384" width="9.140625" style="5"/>
  </cols>
  <sheetData>
    <row r="2" spans="2:5" x14ac:dyDescent="0.25">
      <c r="B2" s="12" t="s">
        <v>17</v>
      </c>
    </row>
    <row r="3" spans="2:5" ht="45" x14ac:dyDescent="0.25">
      <c r="B3" s="13" t="s">
        <v>0</v>
      </c>
      <c r="C3" s="14" t="s">
        <v>1</v>
      </c>
      <c r="D3" s="14" t="s">
        <v>2</v>
      </c>
      <c r="E3" s="14" t="s">
        <v>3</v>
      </c>
    </row>
    <row r="4" spans="2:5" x14ac:dyDescent="0.25">
      <c r="B4" s="15" t="s">
        <v>4</v>
      </c>
      <c r="C4" s="11" t="s">
        <v>480</v>
      </c>
      <c r="D4" s="45">
        <f>VLOOKUP(B4,'Figure 1'!$D$5:$H$19,3,FALSE)</f>
        <v>0.17776474385954072</v>
      </c>
      <c r="E4" s="16">
        <f>VLOOKUP(B4,'Figure 1'!$D$5:$H$19,2,FALSE)</f>
        <v>31126.600407625832</v>
      </c>
    </row>
    <row r="5" spans="2:5" x14ac:dyDescent="0.25">
      <c r="B5" s="15" t="s">
        <v>9</v>
      </c>
      <c r="C5" s="17" t="s">
        <v>10</v>
      </c>
      <c r="D5" s="45">
        <f>VLOOKUP(B5,'Figure 1'!$D$5:$H$19,3,FALSE)</f>
        <v>0.1502249168335264</v>
      </c>
      <c r="E5" s="16">
        <f>VLOOKUP(B5,'Figure 1'!$D$5:$H$19,2,FALSE)</f>
        <v>79893.095618864492</v>
      </c>
    </row>
    <row r="6" spans="2:5" x14ac:dyDescent="0.25">
      <c r="B6" s="15" t="s">
        <v>16</v>
      </c>
      <c r="C6" s="11" t="s">
        <v>485</v>
      </c>
      <c r="D6" s="45">
        <f>VLOOKUP(B6,'Figure 1'!$D$5:$H$19,3,FALSE)</f>
        <v>8.1571367009727599E-2</v>
      </c>
      <c r="E6" s="16">
        <f>VLOOKUP(B6,'Figure 1'!$D$5:$H$19,2,FALSE)</f>
        <v>2493.2366363203664</v>
      </c>
    </row>
    <row r="7" spans="2:5" x14ac:dyDescent="0.25">
      <c r="B7" s="15" t="s">
        <v>12</v>
      </c>
      <c r="C7" s="11" t="s">
        <v>489</v>
      </c>
      <c r="D7" s="45">
        <f>VLOOKUP(B7,'Figure 1'!$D$5:$H$19,3,FALSE)</f>
        <v>7.5085769791640999E-2</v>
      </c>
      <c r="E7" s="16">
        <f>VLOOKUP(B7,'Figure 1'!$D$5:$H$19,2,FALSE)</f>
        <v>22104.33487163336</v>
      </c>
    </row>
    <row r="8" spans="2:5" x14ac:dyDescent="0.25">
      <c r="B8" s="15" t="s">
        <v>11</v>
      </c>
      <c r="C8" s="11" t="s">
        <v>490</v>
      </c>
      <c r="D8" s="45">
        <f>VLOOKUP(B8,'Figure 1'!$D$5:$H$19,3,FALSE)</f>
        <v>6.483254183419053E-2</v>
      </c>
      <c r="E8" s="16">
        <f>VLOOKUP(B8,'Figure 1'!$D$5:$H$19,2,FALSE)</f>
        <v>19370.19500171435</v>
      </c>
    </row>
    <row r="9" spans="2:5" x14ac:dyDescent="0.25">
      <c r="B9" s="15" t="s">
        <v>14</v>
      </c>
      <c r="C9" s="17" t="s">
        <v>482</v>
      </c>
      <c r="D9" s="45">
        <f>VLOOKUP(B9,'Figure 1'!$D$5:$H$19,3,FALSE)</f>
        <v>5.8782888124172039E-2</v>
      </c>
      <c r="E9" s="16">
        <f>VLOOKUP(B9,'Figure 1'!$D$5:$H$19,2,FALSE)</f>
        <v>9314.5158781392493</v>
      </c>
    </row>
    <row r="10" spans="2:5" x14ac:dyDescent="0.25">
      <c r="B10" s="15" t="s">
        <v>15</v>
      </c>
      <c r="C10" s="17" t="s">
        <v>491</v>
      </c>
      <c r="D10" s="45">
        <f>VLOOKUP(B10,'Figure 1'!$D$5:$H$19,3,FALSE)</f>
        <v>5.5865129492909144E-2</v>
      </c>
      <c r="E10" s="16">
        <f>VLOOKUP(B10,'Figure 1'!$D$5:$H$19,2,FALSE)</f>
        <v>21898.107672758499</v>
      </c>
    </row>
    <row r="11" spans="2:5" x14ac:dyDescent="0.25">
      <c r="B11" s="15" t="s">
        <v>5</v>
      </c>
      <c r="C11" s="17" t="s">
        <v>6</v>
      </c>
      <c r="D11" s="45">
        <f>VLOOKUP(B11,'Figure 1'!$D$5:$H$19,3,FALSE)</f>
        <v>5.3667534482710035E-2</v>
      </c>
      <c r="E11" s="16">
        <f>VLOOKUP(B11,'Figure 1'!$D$5:$H$19,2,FALSE)</f>
        <v>13578.216083403022</v>
      </c>
    </row>
    <row r="12" spans="2:5" x14ac:dyDescent="0.25">
      <c r="B12" s="15" t="s">
        <v>7</v>
      </c>
      <c r="C12" s="17" t="s">
        <v>8</v>
      </c>
      <c r="D12" s="45">
        <f>VLOOKUP(B12,'Figure 1'!$D$5:$H$19,3,FALSE)</f>
        <v>4.166644244650651E-2</v>
      </c>
      <c r="E12" s="16">
        <f>VLOOKUP(B12,'Figure 1'!$D$5:$H$19,2,FALSE)</f>
        <v>2494.8732975213161</v>
      </c>
    </row>
    <row r="13" spans="2:5" x14ac:dyDescent="0.25">
      <c r="B13" s="15" t="s">
        <v>13</v>
      </c>
      <c r="C13" s="17" t="s">
        <v>481</v>
      </c>
      <c r="D13" s="45">
        <f>VLOOKUP(B13,'Figure 1'!$D$5:$H$19,3,FALSE)</f>
        <v>3.7989790299631017E-2</v>
      </c>
      <c r="E13" s="16">
        <f>VLOOKUP(B13,'Figure 1'!$D$5:$H$19,2,FALSE)</f>
        <v>2799.9293192430332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154"/>
  <sheetViews>
    <sheetView workbookViewId="0">
      <pane ySplit="1" topLeftCell="A2" activePane="bottomLeft" state="frozen"/>
      <selection pane="bottomLeft" activeCell="I1178" sqref="I1178:I1179"/>
    </sheetView>
  </sheetViews>
  <sheetFormatPr defaultRowHeight="15" x14ac:dyDescent="0.25"/>
  <cols>
    <col min="1" max="7" width="9.140625" style="5"/>
    <col min="8" max="8" width="17.28515625" style="5" customWidth="1"/>
    <col min="9" max="16" width="9.140625" style="5"/>
    <col min="17" max="17" width="8.85546875" style="1"/>
    <col min="18" max="16384" width="9.140625" style="5"/>
  </cols>
  <sheetData>
    <row r="1" spans="1:25" x14ac:dyDescent="0.25">
      <c r="A1" s="5" t="s">
        <v>63</v>
      </c>
      <c r="B1" s="5" t="s">
        <v>64</v>
      </c>
      <c r="C1" s="5" t="s">
        <v>65</v>
      </c>
      <c r="D1" s="5" t="s">
        <v>66</v>
      </c>
      <c r="E1" s="5" t="s">
        <v>67</v>
      </c>
      <c r="F1" s="5" t="s">
        <v>60</v>
      </c>
      <c r="G1" s="5" t="s">
        <v>68</v>
      </c>
      <c r="H1" s="5" t="s">
        <v>69</v>
      </c>
      <c r="I1" s="5" t="s">
        <v>70</v>
      </c>
      <c r="J1" s="5" t="s">
        <v>71</v>
      </c>
      <c r="K1" s="5" t="s">
        <v>25</v>
      </c>
      <c r="L1" s="5" t="s">
        <v>72</v>
      </c>
      <c r="M1" s="5" t="s">
        <v>73</v>
      </c>
      <c r="N1" s="5" t="s">
        <v>74</v>
      </c>
      <c r="O1" s="5" t="s">
        <v>75</v>
      </c>
      <c r="P1" s="5" t="s">
        <v>76</v>
      </c>
      <c r="Q1" s="1" t="s">
        <v>77</v>
      </c>
      <c r="R1" s="5" t="s">
        <v>78</v>
      </c>
      <c r="S1" s="5" t="s">
        <v>79</v>
      </c>
      <c r="T1" s="5" t="s">
        <v>80</v>
      </c>
      <c r="U1" s="5" t="s">
        <v>81</v>
      </c>
      <c r="V1" s="5" t="s">
        <v>82</v>
      </c>
      <c r="W1" s="5" t="s">
        <v>83</v>
      </c>
      <c r="X1" s="5" t="s">
        <v>84</v>
      </c>
      <c r="Y1" s="5" t="s">
        <v>85</v>
      </c>
    </row>
    <row r="2" spans="1:25" hidden="1" x14ac:dyDescent="0.25">
      <c r="A2" s="5" t="s">
        <v>492</v>
      </c>
      <c r="B2" s="5" t="s">
        <v>493</v>
      </c>
      <c r="C2" s="5" t="s">
        <v>494</v>
      </c>
      <c r="D2" s="5">
        <v>1</v>
      </c>
      <c r="E2" s="5" t="s">
        <v>86</v>
      </c>
      <c r="F2" s="5" t="s">
        <v>51</v>
      </c>
      <c r="G2" s="5" t="s">
        <v>87</v>
      </c>
      <c r="H2" s="5" t="s">
        <v>88</v>
      </c>
      <c r="I2" s="5" t="s">
        <v>13</v>
      </c>
      <c r="J2" s="5">
        <v>6522</v>
      </c>
      <c r="K2" s="5">
        <v>2018</v>
      </c>
      <c r="L2" s="5" t="s">
        <v>89</v>
      </c>
      <c r="M2" s="5" t="s">
        <v>90</v>
      </c>
      <c r="N2" s="5" t="s">
        <v>91</v>
      </c>
      <c r="O2" s="5" t="s">
        <v>92</v>
      </c>
      <c r="P2" s="5" t="s">
        <v>93</v>
      </c>
      <c r="Q2" s="5" t="s">
        <v>93</v>
      </c>
      <c r="R2" s="5" t="s">
        <v>93</v>
      </c>
      <c r="S2" s="5" t="s">
        <v>93</v>
      </c>
      <c r="T2" s="5" t="s">
        <v>93</v>
      </c>
      <c r="U2" s="5" t="s">
        <v>93</v>
      </c>
      <c r="V2" s="5" t="s">
        <v>93</v>
      </c>
      <c r="W2" s="5" t="s">
        <v>93</v>
      </c>
      <c r="X2" s="5">
        <v>6522</v>
      </c>
      <c r="Y2" s="5" t="s">
        <v>94</v>
      </c>
    </row>
    <row r="3" spans="1:25" hidden="1" x14ac:dyDescent="0.25">
      <c r="A3" s="5" t="s">
        <v>495</v>
      </c>
      <c r="B3" s="5" t="s">
        <v>496</v>
      </c>
      <c r="C3" s="5" t="s">
        <v>494</v>
      </c>
      <c r="D3" s="5">
        <v>1</v>
      </c>
      <c r="E3" s="5" t="s">
        <v>86</v>
      </c>
      <c r="F3" s="5" t="s">
        <v>51</v>
      </c>
      <c r="G3" s="5" t="s">
        <v>87</v>
      </c>
      <c r="H3" s="5" t="s">
        <v>88</v>
      </c>
      <c r="I3" s="5" t="s">
        <v>5</v>
      </c>
      <c r="J3" s="5">
        <v>5978</v>
      </c>
      <c r="K3" s="5">
        <v>2018</v>
      </c>
      <c r="L3" s="5" t="s">
        <v>89</v>
      </c>
      <c r="M3" s="5" t="s">
        <v>90</v>
      </c>
      <c r="N3" s="5" t="s">
        <v>91</v>
      </c>
      <c r="O3" s="5" t="s">
        <v>92</v>
      </c>
      <c r="P3" s="5" t="s">
        <v>93</v>
      </c>
      <c r="Q3" s="5" t="s">
        <v>93</v>
      </c>
      <c r="R3" s="5" t="s">
        <v>93</v>
      </c>
      <c r="S3" s="5" t="s">
        <v>93</v>
      </c>
      <c r="T3" s="5" t="s">
        <v>93</v>
      </c>
      <c r="U3" s="5" t="s">
        <v>93</v>
      </c>
      <c r="V3" s="5" t="s">
        <v>93</v>
      </c>
      <c r="W3" s="5" t="s">
        <v>93</v>
      </c>
      <c r="X3" s="5">
        <v>5978</v>
      </c>
      <c r="Y3" s="5" t="s">
        <v>94</v>
      </c>
    </row>
    <row r="4" spans="1:25" hidden="1" x14ac:dyDescent="0.25">
      <c r="A4" s="5" t="s">
        <v>497</v>
      </c>
      <c r="B4" s="5" t="s">
        <v>498</v>
      </c>
      <c r="C4" s="5" t="s">
        <v>494</v>
      </c>
      <c r="D4" s="5">
        <v>1</v>
      </c>
      <c r="E4" s="5" t="s">
        <v>86</v>
      </c>
      <c r="F4" s="5" t="s">
        <v>51</v>
      </c>
      <c r="G4" s="5" t="s">
        <v>87</v>
      </c>
      <c r="H4" s="5" t="s">
        <v>88</v>
      </c>
      <c r="I4" s="5" t="s">
        <v>95</v>
      </c>
      <c r="J4" s="5">
        <v>12500</v>
      </c>
      <c r="K4" s="5">
        <v>2018</v>
      </c>
      <c r="L4" s="5" t="s">
        <v>89</v>
      </c>
      <c r="M4" s="5" t="s">
        <v>90</v>
      </c>
      <c r="N4" s="5" t="s">
        <v>91</v>
      </c>
      <c r="O4" s="5" t="s">
        <v>92</v>
      </c>
      <c r="P4" s="5" t="s">
        <v>93</v>
      </c>
      <c r="Q4" s="5" t="s">
        <v>93</v>
      </c>
      <c r="R4" s="5" t="s">
        <v>93</v>
      </c>
      <c r="S4" s="5" t="s">
        <v>93</v>
      </c>
      <c r="T4" s="5" t="s">
        <v>93</v>
      </c>
      <c r="U4" s="5" t="s">
        <v>93</v>
      </c>
      <c r="V4" s="5" t="s">
        <v>93</v>
      </c>
      <c r="W4" s="5" t="s">
        <v>93</v>
      </c>
      <c r="X4" s="5">
        <v>12500</v>
      </c>
      <c r="Y4" s="5" t="s">
        <v>94</v>
      </c>
    </row>
    <row r="5" spans="1:25" hidden="1" x14ac:dyDescent="0.25">
      <c r="A5" s="5" t="s">
        <v>499</v>
      </c>
      <c r="B5" s="5" t="s">
        <v>500</v>
      </c>
      <c r="C5" s="5" t="s">
        <v>494</v>
      </c>
      <c r="D5" s="5">
        <v>1</v>
      </c>
      <c r="E5" s="5" t="s">
        <v>86</v>
      </c>
      <c r="F5" s="5" t="s">
        <v>51</v>
      </c>
      <c r="G5" s="5" t="s">
        <v>87</v>
      </c>
      <c r="H5" s="5" t="s">
        <v>88</v>
      </c>
      <c r="I5" s="5" t="s">
        <v>71</v>
      </c>
      <c r="J5" s="5">
        <v>12500</v>
      </c>
      <c r="K5" s="5">
        <v>2018</v>
      </c>
      <c r="L5" s="5" t="s">
        <v>89</v>
      </c>
      <c r="M5" s="5" t="s">
        <v>90</v>
      </c>
      <c r="N5" s="5" t="s">
        <v>91</v>
      </c>
      <c r="O5" s="5" t="s">
        <v>92</v>
      </c>
      <c r="P5" s="5" t="s">
        <v>93</v>
      </c>
      <c r="Q5" s="5" t="s">
        <v>93</v>
      </c>
      <c r="R5" s="5" t="s">
        <v>93</v>
      </c>
      <c r="S5" s="5" t="s">
        <v>93</v>
      </c>
      <c r="T5" s="5" t="s">
        <v>93</v>
      </c>
      <c r="U5" s="5" t="s">
        <v>93</v>
      </c>
      <c r="V5" s="5" t="s">
        <v>93</v>
      </c>
      <c r="W5" s="5" t="s">
        <v>93</v>
      </c>
      <c r="X5" s="5">
        <v>12500</v>
      </c>
      <c r="Y5" s="5" t="s">
        <v>94</v>
      </c>
    </row>
    <row r="6" spans="1:25" hidden="1" x14ac:dyDescent="0.25">
      <c r="A6" s="5" t="s">
        <v>501</v>
      </c>
      <c r="B6" s="5" t="s">
        <v>502</v>
      </c>
      <c r="C6" s="5" t="s">
        <v>503</v>
      </c>
      <c r="D6" s="5">
        <v>2</v>
      </c>
      <c r="E6" s="5" t="s">
        <v>96</v>
      </c>
      <c r="F6" s="5" t="s">
        <v>51</v>
      </c>
      <c r="G6" s="5" t="s">
        <v>97</v>
      </c>
      <c r="H6" s="5" t="s">
        <v>97</v>
      </c>
      <c r="I6" s="5" t="s">
        <v>95</v>
      </c>
      <c r="J6" s="5">
        <v>33000</v>
      </c>
      <c r="K6" s="5">
        <v>2018</v>
      </c>
      <c r="L6" s="5" t="s">
        <v>89</v>
      </c>
      <c r="M6" s="5" t="s">
        <v>90</v>
      </c>
      <c r="N6" s="5" t="s">
        <v>91</v>
      </c>
      <c r="O6" s="5">
        <v>33000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33000</v>
      </c>
      <c r="X6" s="5">
        <v>33000</v>
      </c>
      <c r="Y6" s="5" t="s">
        <v>94</v>
      </c>
    </row>
    <row r="7" spans="1:25" hidden="1" x14ac:dyDescent="0.25">
      <c r="A7" s="5" t="s">
        <v>504</v>
      </c>
      <c r="B7" s="5" t="s">
        <v>505</v>
      </c>
      <c r="C7" s="5" t="s">
        <v>503</v>
      </c>
      <c r="D7" s="5">
        <v>2</v>
      </c>
      <c r="E7" s="5" t="s">
        <v>96</v>
      </c>
      <c r="F7" s="5" t="s">
        <v>51</v>
      </c>
      <c r="G7" s="5" t="s">
        <v>97</v>
      </c>
      <c r="H7" s="5" t="s">
        <v>97</v>
      </c>
      <c r="I7" s="5" t="s">
        <v>11</v>
      </c>
      <c r="J7" s="5">
        <v>3300</v>
      </c>
      <c r="K7" s="5">
        <v>2018</v>
      </c>
      <c r="L7" s="5" t="s">
        <v>89</v>
      </c>
      <c r="M7" s="5" t="s">
        <v>90</v>
      </c>
      <c r="N7" s="5" t="s">
        <v>91</v>
      </c>
      <c r="O7" s="5">
        <v>3300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3300</v>
      </c>
      <c r="X7" s="5">
        <v>3300</v>
      </c>
      <c r="Y7" s="5" t="s">
        <v>94</v>
      </c>
    </row>
    <row r="8" spans="1:25" hidden="1" x14ac:dyDescent="0.25">
      <c r="A8" s="5" t="s">
        <v>506</v>
      </c>
      <c r="B8" s="5" t="s">
        <v>507</v>
      </c>
      <c r="C8" s="5" t="s">
        <v>503</v>
      </c>
      <c r="D8" s="5">
        <v>2</v>
      </c>
      <c r="E8" s="5" t="s">
        <v>96</v>
      </c>
      <c r="F8" s="5" t="s">
        <v>51</v>
      </c>
      <c r="G8" s="5" t="s">
        <v>97</v>
      </c>
      <c r="H8" s="5" t="s">
        <v>97</v>
      </c>
      <c r="I8" s="5" t="s">
        <v>5</v>
      </c>
      <c r="J8" s="5">
        <v>29700</v>
      </c>
      <c r="K8" s="5">
        <v>2018</v>
      </c>
      <c r="L8" s="5" t="s">
        <v>89</v>
      </c>
      <c r="M8" s="5" t="s">
        <v>90</v>
      </c>
      <c r="N8" s="5" t="s">
        <v>91</v>
      </c>
      <c r="O8" s="5">
        <v>29700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29700</v>
      </c>
      <c r="X8" s="5">
        <v>29700</v>
      </c>
      <c r="Y8" s="5" t="s">
        <v>94</v>
      </c>
    </row>
    <row r="9" spans="1:25" hidden="1" x14ac:dyDescent="0.25">
      <c r="A9" s="5" t="s">
        <v>508</v>
      </c>
      <c r="B9" s="5" t="s">
        <v>509</v>
      </c>
      <c r="C9" s="5" t="s">
        <v>503</v>
      </c>
      <c r="D9" s="5">
        <v>2</v>
      </c>
      <c r="E9" s="5" t="s">
        <v>96</v>
      </c>
      <c r="F9" s="5" t="s">
        <v>51</v>
      </c>
      <c r="G9" s="5" t="s">
        <v>97</v>
      </c>
      <c r="H9" s="5" t="s">
        <v>97</v>
      </c>
      <c r="I9" s="5" t="s">
        <v>71</v>
      </c>
      <c r="J9" s="5">
        <v>33000</v>
      </c>
      <c r="K9" s="5">
        <v>2018</v>
      </c>
      <c r="L9" s="5" t="s">
        <v>89</v>
      </c>
      <c r="M9" s="5" t="s">
        <v>90</v>
      </c>
      <c r="N9" s="5" t="s">
        <v>91</v>
      </c>
      <c r="O9" s="5">
        <v>33000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33000</v>
      </c>
      <c r="X9" s="5">
        <v>33000</v>
      </c>
      <c r="Y9" s="5" t="s">
        <v>94</v>
      </c>
    </row>
    <row r="10" spans="1:25" hidden="1" x14ac:dyDescent="0.25">
      <c r="A10" s="5" t="s">
        <v>510</v>
      </c>
      <c r="B10" s="5" t="s">
        <v>511</v>
      </c>
      <c r="C10" s="5" t="s">
        <v>512</v>
      </c>
      <c r="D10" s="5">
        <v>3</v>
      </c>
      <c r="E10" s="5" t="s">
        <v>98</v>
      </c>
      <c r="F10" s="5" t="s">
        <v>44</v>
      </c>
      <c r="G10" s="5" t="s">
        <v>99</v>
      </c>
      <c r="H10" s="5" t="s">
        <v>100</v>
      </c>
      <c r="I10" s="5" t="s">
        <v>11</v>
      </c>
      <c r="J10" s="5">
        <v>3</v>
      </c>
      <c r="K10" s="5">
        <v>2018</v>
      </c>
      <c r="L10" s="5" t="s">
        <v>89</v>
      </c>
      <c r="M10" s="5" t="s">
        <v>90</v>
      </c>
      <c r="N10" s="5" t="s">
        <v>91</v>
      </c>
      <c r="O10" s="5">
        <v>3.4482932996207332</v>
      </c>
      <c r="P10" s="5">
        <v>0</v>
      </c>
      <c r="Q10" s="5">
        <v>0</v>
      </c>
      <c r="R10" s="5">
        <v>-0.44829329962073317</v>
      </c>
      <c r="S10" s="5">
        <v>-0.13000439947206333</v>
      </c>
      <c r="T10" s="5">
        <v>3.9085714285714244E-2</v>
      </c>
      <c r="U10" s="5">
        <v>0.14943109987357772</v>
      </c>
      <c r="V10" s="5">
        <v>-0.44829329962073317</v>
      </c>
      <c r="W10" s="5">
        <v>3</v>
      </c>
      <c r="X10" s="5">
        <v>3.4482932996207332</v>
      </c>
      <c r="Y10" s="5" t="s">
        <v>104</v>
      </c>
    </row>
    <row r="11" spans="1:25" hidden="1" x14ac:dyDescent="0.25">
      <c r="A11" s="5" t="s">
        <v>513</v>
      </c>
      <c r="B11" s="5" t="s">
        <v>514</v>
      </c>
      <c r="C11" s="5" t="s">
        <v>512</v>
      </c>
      <c r="D11" s="5">
        <v>3</v>
      </c>
      <c r="E11" s="5" t="s">
        <v>98</v>
      </c>
      <c r="F11" s="5" t="s">
        <v>44</v>
      </c>
      <c r="G11" s="5" t="s">
        <v>99</v>
      </c>
      <c r="H11" s="5" t="s">
        <v>100</v>
      </c>
      <c r="I11" s="5" t="s">
        <v>13</v>
      </c>
      <c r="J11" s="5">
        <v>656</v>
      </c>
      <c r="K11" s="5">
        <v>2018</v>
      </c>
      <c r="L11" s="5" t="s">
        <v>89</v>
      </c>
      <c r="M11" s="5" t="s">
        <v>90</v>
      </c>
      <c r="N11" s="5" t="s">
        <v>91</v>
      </c>
      <c r="O11" s="5">
        <v>754.02680151706704</v>
      </c>
      <c r="P11" s="5">
        <v>0</v>
      </c>
      <c r="Q11" s="5">
        <v>0</v>
      </c>
      <c r="R11" s="5">
        <v>-98.026801517067042</v>
      </c>
      <c r="S11" s="5">
        <v>-0.13000439947206341</v>
      </c>
      <c r="T11" s="5">
        <v>3.9085714285714286E-2</v>
      </c>
      <c r="U11" s="5">
        <v>0.14943109987357781</v>
      </c>
      <c r="V11" s="5">
        <v>-98.026801517067042</v>
      </c>
      <c r="W11" s="5">
        <v>656</v>
      </c>
      <c r="X11" s="5">
        <v>754.02680151706704</v>
      </c>
      <c r="Y11" s="5" t="s">
        <v>104</v>
      </c>
    </row>
    <row r="12" spans="1:25" hidden="1" x14ac:dyDescent="0.25">
      <c r="A12" s="5" t="s">
        <v>515</v>
      </c>
      <c r="B12" s="5" t="s">
        <v>516</v>
      </c>
      <c r="C12" s="5" t="s">
        <v>512</v>
      </c>
      <c r="D12" s="5">
        <v>3</v>
      </c>
      <c r="E12" s="5" t="s">
        <v>98</v>
      </c>
      <c r="F12" s="5" t="s">
        <v>44</v>
      </c>
      <c r="G12" s="5" t="s">
        <v>99</v>
      </c>
      <c r="H12" s="5" t="s">
        <v>100</v>
      </c>
      <c r="I12" s="5" t="s">
        <v>5</v>
      </c>
      <c r="J12" s="5">
        <v>3296</v>
      </c>
      <c r="K12" s="5">
        <v>2018</v>
      </c>
      <c r="L12" s="5" t="s">
        <v>89</v>
      </c>
      <c r="M12" s="5" t="s">
        <v>90</v>
      </c>
      <c r="N12" s="5" t="s">
        <v>91</v>
      </c>
      <c r="O12" s="5">
        <v>3788.5249051833125</v>
      </c>
      <c r="P12" s="5">
        <v>0</v>
      </c>
      <c r="Q12" s="5">
        <v>0</v>
      </c>
      <c r="R12" s="5">
        <v>-492.52490518331251</v>
      </c>
      <c r="S12" s="5">
        <v>-0.13000439947206341</v>
      </c>
      <c r="T12" s="5">
        <v>3.9085714285714356E-2</v>
      </c>
      <c r="U12" s="5">
        <v>0.14943109987357783</v>
      </c>
      <c r="V12" s="5">
        <v>-492.52490518331251</v>
      </c>
      <c r="W12" s="5">
        <v>3296</v>
      </c>
      <c r="X12" s="5">
        <v>3788.5249051833125</v>
      </c>
      <c r="Y12" s="5" t="s">
        <v>104</v>
      </c>
    </row>
    <row r="13" spans="1:25" hidden="1" x14ac:dyDescent="0.25">
      <c r="A13" s="5" t="s">
        <v>517</v>
      </c>
      <c r="B13" s="5" t="s">
        <v>518</v>
      </c>
      <c r="C13" s="5" t="s">
        <v>512</v>
      </c>
      <c r="D13" s="5">
        <v>3</v>
      </c>
      <c r="E13" s="5" t="s">
        <v>98</v>
      </c>
      <c r="F13" s="5" t="s">
        <v>44</v>
      </c>
      <c r="G13" s="5" t="s">
        <v>99</v>
      </c>
      <c r="H13" s="5" t="s">
        <v>100</v>
      </c>
      <c r="I13" s="5" t="s">
        <v>95</v>
      </c>
      <c r="J13" s="5">
        <v>3955</v>
      </c>
      <c r="K13" s="5">
        <v>2018</v>
      </c>
      <c r="L13" s="5" t="s">
        <v>89</v>
      </c>
      <c r="M13" s="5" t="s">
        <v>90</v>
      </c>
      <c r="N13" s="5" t="s">
        <v>91</v>
      </c>
      <c r="O13" s="5">
        <v>4546</v>
      </c>
      <c r="P13" s="5">
        <v>0</v>
      </c>
      <c r="Q13" s="5">
        <v>0</v>
      </c>
      <c r="R13" s="5">
        <v>-591</v>
      </c>
      <c r="S13" s="5">
        <v>-0.13000439947206335</v>
      </c>
      <c r="T13" s="5">
        <v>3.9085714285714286E-2</v>
      </c>
      <c r="U13" s="5">
        <v>0.14943109987357775</v>
      </c>
      <c r="V13" s="5">
        <v>-591</v>
      </c>
      <c r="W13" s="5">
        <v>3955</v>
      </c>
      <c r="X13" s="5">
        <v>4546</v>
      </c>
      <c r="Y13" s="5" t="s">
        <v>104</v>
      </c>
    </row>
    <row r="14" spans="1:25" hidden="1" x14ac:dyDescent="0.25">
      <c r="A14" s="5" t="s">
        <v>519</v>
      </c>
      <c r="B14" s="5" t="s">
        <v>520</v>
      </c>
      <c r="C14" s="5" t="s">
        <v>512</v>
      </c>
      <c r="D14" s="5">
        <v>3</v>
      </c>
      <c r="E14" s="5" t="s">
        <v>98</v>
      </c>
      <c r="F14" s="5" t="s">
        <v>44</v>
      </c>
      <c r="G14" s="5" t="s">
        <v>99</v>
      </c>
      <c r="H14" s="5" t="s">
        <v>100</v>
      </c>
      <c r="I14" s="5" t="s">
        <v>71</v>
      </c>
      <c r="J14" s="5">
        <v>3955</v>
      </c>
      <c r="K14" s="5">
        <v>2018</v>
      </c>
      <c r="L14" s="5" t="s">
        <v>89</v>
      </c>
      <c r="M14" s="5" t="s">
        <v>90</v>
      </c>
      <c r="N14" s="5" t="s">
        <v>91</v>
      </c>
      <c r="O14" s="5">
        <v>4546</v>
      </c>
      <c r="P14" s="5">
        <v>0</v>
      </c>
      <c r="Q14" s="5">
        <v>0</v>
      </c>
      <c r="R14" s="5">
        <v>-591</v>
      </c>
      <c r="S14" s="5">
        <v>-0.13000439947206335</v>
      </c>
      <c r="T14" s="5">
        <v>3.9085714285714286E-2</v>
      </c>
      <c r="U14" s="5">
        <v>0.14943109987357775</v>
      </c>
      <c r="V14" s="5">
        <v>-591</v>
      </c>
      <c r="W14" s="5">
        <v>3955</v>
      </c>
      <c r="X14" s="5">
        <v>4546</v>
      </c>
      <c r="Y14" s="5" t="s">
        <v>104</v>
      </c>
    </row>
    <row r="15" spans="1:25" hidden="1" x14ac:dyDescent="0.25">
      <c r="A15" s="5" t="s">
        <v>521</v>
      </c>
      <c r="B15" s="5" t="s">
        <v>522</v>
      </c>
      <c r="C15" s="5" t="s">
        <v>523</v>
      </c>
      <c r="D15" s="5">
        <v>4</v>
      </c>
      <c r="E15" s="5" t="s">
        <v>101</v>
      </c>
      <c r="F15" s="5" t="s">
        <v>44</v>
      </c>
      <c r="G15" s="5" t="s">
        <v>102</v>
      </c>
      <c r="H15" s="5" t="s">
        <v>103</v>
      </c>
      <c r="I15" s="5" t="s">
        <v>16</v>
      </c>
      <c r="J15" s="5">
        <v>574</v>
      </c>
      <c r="K15" s="5">
        <v>2018</v>
      </c>
      <c r="L15" s="5" t="s">
        <v>89</v>
      </c>
      <c r="M15" s="5" t="s">
        <v>90</v>
      </c>
      <c r="N15" s="5" t="s">
        <v>91</v>
      </c>
      <c r="O15" s="5">
        <v>559.23969747279102</v>
      </c>
      <c r="P15" s="5">
        <v>14.760302527208978</v>
      </c>
      <c r="Q15" s="5">
        <v>2.6393517116025403E-2</v>
      </c>
      <c r="R15" s="5">
        <v>14.760302527208978</v>
      </c>
      <c r="S15" s="5">
        <v>2.6393517116025403E-2</v>
      </c>
      <c r="T15" s="5">
        <v>0.20525773954061827</v>
      </c>
      <c r="U15" s="5">
        <v>0.16995752609370507</v>
      </c>
      <c r="V15" s="5">
        <v>-81.239697472791022</v>
      </c>
      <c r="W15" s="5">
        <v>478</v>
      </c>
      <c r="X15" s="5">
        <v>559.23969747279102</v>
      </c>
      <c r="Y15" s="5" t="s">
        <v>104</v>
      </c>
    </row>
    <row r="16" spans="1:25" hidden="1" x14ac:dyDescent="0.25">
      <c r="A16" s="5" t="s">
        <v>524</v>
      </c>
      <c r="B16" s="5" t="s">
        <v>525</v>
      </c>
      <c r="C16" s="5" t="s">
        <v>523</v>
      </c>
      <c r="D16" s="5">
        <v>4</v>
      </c>
      <c r="E16" s="5" t="s">
        <v>101</v>
      </c>
      <c r="F16" s="5" t="s">
        <v>44</v>
      </c>
      <c r="G16" s="5" t="s">
        <v>102</v>
      </c>
      <c r="H16" s="5" t="s">
        <v>103</v>
      </c>
      <c r="I16" s="5" t="s">
        <v>15</v>
      </c>
      <c r="J16" s="5">
        <v>1265</v>
      </c>
      <c r="K16" s="5">
        <v>2018</v>
      </c>
      <c r="L16" s="5" t="s">
        <v>89</v>
      </c>
      <c r="M16" s="5" t="s">
        <v>90</v>
      </c>
      <c r="N16" s="5" t="s">
        <v>91</v>
      </c>
      <c r="O16" s="5">
        <v>1232.4707618520572</v>
      </c>
      <c r="P16" s="5">
        <v>32.529238147942806</v>
      </c>
      <c r="Q16" s="5">
        <v>2.6393517116025132E-2</v>
      </c>
      <c r="R16" s="5">
        <v>32.529238147942806</v>
      </c>
      <c r="S16" s="5">
        <v>2.6393517116025132E-2</v>
      </c>
      <c r="T16" s="5">
        <v>0.2046082905804763</v>
      </c>
      <c r="U16" s="5">
        <v>0.16932709853136357</v>
      </c>
      <c r="V16" s="5">
        <v>-178.47076185205719</v>
      </c>
      <c r="W16" s="5">
        <v>1054</v>
      </c>
      <c r="X16" s="5">
        <v>1232.4707618520572</v>
      </c>
      <c r="Y16" s="5" t="s">
        <v>104</v>
      </c>
    </row>
    <row r="17" spans="1:25" hidden="1" x14ac:dyDescent="0.25">
      <c r="A17" s="5" t="s">
        <v>526</v>
      </c>
      <c r="B17" s="5" t="s">
        <v>527</v>
      </c>
      <c r="C17" s="5" t="s">
        <v>523</v>
      </c>
      <c r="D17" s="5">
        <v>4</v>
      </c>
      <c r="E17" s="5" t="s">
        <v>101</v>
      </c>
      <c r="F17" s="5" t="s">
        <v>44</v>
      </c>
      <c r="G17" s="5" t="s">
        <v>102</v>
      </c>
      <c r="H17" s="5" t="s">
        <v>103</v>
      </c>
      <c r="I17" s="5" t="s">
        <v>11</v>
      </c>
      <c r="J17" s="5">
        <v>118</v>
      </c>
      <c r="K17" s="5">
        <v>2018</v>
      </c>
      <c r="L17" s="5" t="s">
        <v>89</v>
      </c>
      <c r="M17" s="5" t="s">
        <v>90</v>
      </c>
      <c r="N17" s="5" t="s">
        <v>91</v>
      </c>
      <c r="O17" s="5">
        <v>114.96565209370965</v>
      </c>
      <c r="P17" s="5">
        <v>3.0343479062903498</v>
      </c>
      <c r="Q17" s="5">
        <v>2.6393517116025424E-2</v>
      </c>
      <c r="R17" s="5">
        <v>3.0343479062903498</v>
      </c>
      <c r="S17" s="5">
        <v>2.6393517116025424E-2</v>
      </c>
      <c r="T17" s="5">
        <v>0.20851449799205413</v>
      </c>
      <c r="U17" s="5">
        <v>0.17311889891540461</v>
      </c>
      <c r="V17" s="5">
        <v>-16.96565209370965</v>
      </c>
      <c r="W17" s="5">
        <v>98</v>
      </c>
      <c r="X17" s="5">
        <v>114.96565209370965</v>
      </c>
      <c r="Y17" s="5" t="s">
        <v>104</v>
      </c>
    </row>
    <row r="18" spans="1:25" hidden="1" x14ac:dyDescent="0.25">
      <c r="A18" s="5" t="s">
        <v>528</v>
      </c>
      <c r="B18" s="5" t="s">
        <v>529</v>
      </c>
      <c r="C18" s="5" t="s">
        <v>523</v>
      </c>
      <c r="D18" s="5">
        <v>4</v>
      </c>
      <c r="E18" s="5" t="s">
        <v>101</v>
      </c>
      <c r="F18" s="5" t="s">
        <v>44</v>
      </c>
      <c r="G18" s="5" t="s">
        <v>102</v>
      </c>
      <c r="H18" s="5" t="s">
        <v>103</v>
      </c>
      <c r="I18" s="5" t="s">
        <v>14</v>
      </c>
      <c r="J18" s="5">
        <v>618</v>
      </c>
      <c r="K18" s="5">
        <v>2018</v>
      </c>
      <c r="L18" s="5" t="s">
        <v>89</v>
      </c>
      <c r="M18" s="5" t="s">
        <v>90</v>
      </c>
      <c r="N18" s="5" t="s">
        <v>91</v>
      </c>
      <c r="O18" s="5">
        <v>602.10824571112346</v>
      </c>
      <c r="P18" s="5">
        <v>15.891754288876541</v>
      </c>
      <c r="Q18" s="5">
        <v>2.6393517116025361E-2</v>
      </c>
      <c r="R18" s="5">
        <v>15.891754288876541</v>
      </c>
      <c r="S18" s="5">
        <v>2.6393517116025361E-2</v>
      </c>
      <c r="T18" s="5">
        <v>0.20441783867682697</v>
      </c>
      <c r="U18" s="5">
        <v>0.16914222468179313</v>
      </c>
      <c r="V18" s="5">
        <v>-87.108245711123459</v>
      </c>
      <c r="W18" s="5">
        <v>515</v>
      </c>
      <c r="X18" s="5">
        <v>602.10824571112346</v>
      </c>
      <c r="Y18" s="5" t="s">
        <v>104</v>
      </c>
    </row>
    <row r="19" spans="1:25" hidden="1" x14ac:dyDescent="0.25">
      <c r="A19" s="5" t="s">
        <v>530</v>
      </c>
      <c r="B19" s="5" t="s">
        <v>531</v>
      </c>
      <c r="C19" s="5" t="s">
        <v>523</v>
      </c>
      <c r="D19" s="5">
        <v>4</v>
      </c>
      <c r="E19" s="5" t="s">
        <v>101</v>
      </c>
      <c r="F19" s="5" t="s">
        <v>44</v>
      </c>
      <c r="G19" s="5" t="s">
        <v>102</v>
      </c>
      <c r="H19" s="5" t="s">
        <v>103</v>
      </c>
      <c r="I19" s="5" t="s">
        <v>7</v>
      </c>
      <c r="J19" s="5">
        <v>14</v>
      </c>
      <c r="K19" s="5">
        <v>2018</v>
      </c>
      <c r="L19" s="5" t="s">
        <v>89</v>
      </c>
      <c r="M19" s="5" t="s">
        <v>90</v>
      </c>
      <c r="N19" s="5" t="s">
        <v>91</v>
      </c>
      <c r="O19" s="5">
        <v>13.639992621287588</v>
      </c>
      <c r="P19" s="5">
        <v>0.36000737871241206</v>
      </c>
      <c r="Q19" s="1">
        <v>2.639351711602525E-2</v>
      </c>
      <c r="R19" s="5">
        <v>0.36000737871241206</v>
      </c>
      <c r="S19" s="5">
        <v>2.639351711602525E-2</v>
      </c>
      <c r="T19" s="5">
        <v>0.17096178760247072</v>
      </c>
      <c r="U19" s="5">
        <v>0.13666605177396565</v>
      </c>
      <c r="V19" s="5">
        <v>-1.6399926212875879</v>
      </c>
      <c r="W19" s="5">
        <v>12</v>
      </c>
      <c r="X19" s="5">
        <v>13.639992621287588</v>
      </c>
      <c r="Y19" s="5" t="s">
        <v>104</v>
      </c>
    </row>
    <row r="20" spans="1:25" hidden="1" x14ac:dyDescent="0.25">
      <c r="A20" s="5" t="s">
        <v>532</v>
      </c>
      <c r="B20" s="5" t="s">
        <v>533</v>
      </c>
      <c r="C20" s="5" t="s">
        <v>523</v>
      </c>
      <c r="D20" s="5">
        <v>4</v>
      </c>
      <c r="E20" s="5" t="s">
        <v>101</v>
      </c>
      <c r="F20" s="5" t="s">
        <v>44</v>
      </c>
      <c r="G20" s="5" t="s">
        <v>102</v>
      </c>
      <c r="H20" s="5" t="s">
        <v>103</v>
      </c>
      <c r="I20" s="5" t="s">
        <v>12</v>
      </c>
      <c r="J20" s="5">
        <v>433</v>
      </c>
      <c r="K20" s="5">
        <v>2018</v>
      </c>
      <c r="L20" s="5" t="s">
        <v>89</v>
      </c>
      <c r="M20" s="5" t="s">
        <v>90</v>
      </c>
      <c r="N20" s="5" t="s">
        <v>91</v>
      </c>
      <c r="O20" s="5">
        <v>421.86548607268031</v>
      </c>
      <c r="P20" s="5">
        <v>11.134513927319688</v>
      </c>
      <c r="Q20" s="5">
        <v>2.6393517116025458E-2</v>
      </c>
      <c r="R20" s="5">
        <v>11.134513927319688</v>
      </c>
      <c r="S20" s="5">
        <v>2.6393517116025458E-2</v>
      </c>
      <c r="T20" s="5">
        <v>0.20386178242628358</v>
      </c>
      <c r="U20" s="5">
        <v>0.16860245449495931</v>
      </c>
      <c r="V20" s="5">
        <v>-60.865486072680312</v>
      </c>
      <c r="W20" s="5">
        <v>361</v>
      </c>
      <c r="X20" s="5">
        <v>421.86548607268031</v>
      </c>
      <c r="Y20" s="5" t="s">
        <v>104</v>
      </c>
    </row>
    <row r="21" spans="1:25" hidden="1" x14ac:dyDescent="0.25">
      <c r="A21" s="5" t="s">
        <v>534</v>
      </c>
      <c r="B21" s="5" t="s">
        <v>535</v>
      </c>
      <c r="C21" s="5" t="s">
        <v>523</v>
      </c>
      <c r="D21" s="5">
        <v>4</v>
      </c>
      <c r="E21" s="5" t="s">
        <v>101</v>
      </c>
      <c r="F21" s="5" t="s">
        <v>44</v>
      </c>
      <c r="G21" s="5" t="s">
        <v>102</v>
      </c>
      <c r="H21" s="5" t="s">
        <v>103</v>
      </c>
      <c r="I21" s="5" t="s">
        <v>9</v>
      </c>
      <c r="J21" s="5">
        <v>13203</v>
      </c>
      <c r="K21" s="5">
        <v>2018</v>
      </c>
      <c r="L21" s="5" t="s">
        <v>89</v>
      </c>
      <c r="M21" s="5" t="s">
        <v>90</v>
      </c>
      <c r="N21" s="5" t="s">
        <v>91</v>
      </c>
      <c r="O21" s="5">
        <v>12863.487327061428</v>
      </c>
      <c r="P21" s="5">
        <v>339.512672938572</v>
      </c>
      <c r="Q21" s="5">
        <v>2.6393517116025431E-2</v>
      </c>
      <c r="R21" s="5">
        <v>339.512672938572</v>
      </c>
      <c r="S21" s="5">
        <v>2.6393517116025431E-2</v>
      </c>
      <c r="T21" s="5">
        <v>0.20436310733816129</v>
      </c>
      <c r="U21" s="5">
        <v>0.16908909634294539</v>
      </c>
      <c r="V21" s="5">
        <v>-1860.487327061428</v>
      </c>
      <c r="W21" s="5">
        <v>11003</v>
      </c>
      <c r="X21" s="5">
        <v>12863.487327061428</v>
      </c>
      <c r="Y21" s="5" t="s">
        <v>104</v>
      </c>
    </row>
    <row r="22" spans="1:25" hidden="1" x14ac:dyDescent="0.25">
      <c r="A22" s="5" t="s">
        <v>536</v>
      </c>
      <c r="B22" s="5" t="s">
        <v>537</v>
      </c>
      <c r="C22" s="5" t="s">
        <v>523</v>
      </c>
      <c r="D22" s="5">
        <v>4</v>
      </c>
      <c r="E22" s="5" t="s">
        <v>101</v>
      </c>
      <c r="F22" s="5" t="s">
        <v>44</v>
      </c>
      <c r="G22" s="5" t="s">
        <v>102</v>
      </c>
      <c r="H22" s="5" t="s">
        <v>103</v>
      </c>
      <c r="I22" s="5" t="s">
        <v>95</v>
      </c>
      <c r="J22" s="5">
        <v>16225</v>
      </c>
      <c r="K22" s="5">
        <v>2018</v>
      </c>
      <c r="L22" s="5" t="s">
        <v>89</v>
      </c>
      <c r="M22" s="5" t="s">
        <v>90</v>
      </c>
      <c r="N22" s="5" t="s">
        <v>91</v>
      </c>
      <c r="O22" s="5">
        <v>15807.777162885077</v>
      </c>
      <c r="P22" s="5">
        <v>417.2228371149231</v>
      </c>
      <c r="Q22" s="5">
        <v>2.6393517116025424E-2</v>
      </c>
      <c r="R22" s="5">
        <v>417.2228371149231</v>
      </c>
      <c r="S22" s="5">
        <v>2.6393517116025424E-2</v>
      </c>
      <c r="T22" s="5">
        <v>0.20440299241497897</v>
      </c>
      <c r="U22" s="5">
        <v>0.16912781324495799</v>
      </c>
      <c r="V22" s="5">
        <v>-2286.7771628850769</v>
      </c>
      <c r="W22" s="5">
        <v>13521</v>
      </c>
      <c r="X22" s="5">
        <v>15807.777162885077</v>
      </c>
      <c r="Y22" s="5" t="s">
        <v>104</v>
      </c>
    </row>
    <row r="23" spans="1:25" hidden="1" x14ac:dyDescent="0.25">
      <c r="A23" s="5" t="s">
        <v>538</v>
      </c>
      <c r="B23" s="5" t="s">
        <v>539</v>
      </c>
      <c r="C23" s="5" t="s">
        <v>523</v>
      </c>
      <c r="D23" s="5">
        <v>4</v>
      </c>
      <c r="E23" s="5" t="s">
        <v>101</v>
      </c>
      <c r="F23" s="5" t="s">
        <v>44</v>
      </c>
      <c r="G23" s="5" t="s">
        <v>102</v>
      </c>
      <c r="H23" s="5" t="s">
        <v>103</v>
      </c>
      <c r="I23" s="5" t="s">
        <v>71</v>
      </c>
      <c r="J23" s="5">
        <v>16225</v>
      </c>
      <c r="K23" s="5">
        <v>2018</v>
      </c>
      <c r="L23" s="5" t="s">
        <v>89</v>
      </c>
      <c r="M23" s="5" t="s">
        <v>90</v>
      </c>
      <c r="N23" s="5" t="s">
        <v>91</v>
      </c>
      <c r="O23" s="5">
        <v>15807.777162885077</v>
      </c>
      <c r="P23" s="5">
        <v>417.2228371149231</v>
      </c>
      <c r="Q23" s="5">
        <v>2.6393517116025424E-2</v>
      </c>
      <c r="R23" s="5">
        <v>417.2228371149231</v>
      </c>
      <c r="S23" s="5">
        <v>2.6393517116025424E-2</v>
      </c>
      <c r="T23" s="5">
        <v>0.20440299241497897</v>
      </c>
      <c r="U23" s="5">
        <v>0.16912781324495799</v>
      </c>
      <c r="V23" s="5">
        <v>-2286.7771628850769</v>
      </c>
      <c r="W23" s="5">
        <v>13521</v>
      </c>
      <c r="X23" s="5">
        <v>15807.777162885077</v>
      </c>
      <c r="Y23" s="5" t="s">
        <v>104</v>
      </c>
    </row>
    <row r="24" spans="1:25" hidden="1" x14ac:dyDescent="0.25">
      <c r="A24" s="5" t="s">
        <v>540</v>
      </c>
      <c r="B24" s="5" t="s">
        <v>541</v>
      </c>
      <c r="C24" s="5" t="s">
        <v>542</v>
      </c>
      <c r="D24" s="5">
        <v>5</v>
      </c>
      <c r="E24" s="5" t="s">
        <v>105</v>
      </c>
      <c r="F24" s="5" t="s">
        <v>44</v>
      </c>
      <c r="G24" s="5" t="s">
        <v>106</v>
      </c>
      <c r="H24" s="5" t="s">
        <v>103</v>
      </c>
      <c r="I24" s="5" t="s">
        <v>16</v>
      </c>
      <c r="J24" s="5">
        <v>51</v>
      </c>
      <c r="K24" s="5">
        <v>2018</v>
      </c>
      <c r="L24" s="5" t="s">
        <v>89</v>
      </c>
      <c r="M24" s="5" t="s">
        <v>90</v>
      </c>
      <c r="N24" s="5" t="s">
        <v>91</v>
      </c>
      <c r="O24" s="5">
        <v>49.688544548976211</v>
      </c>
      <c r="P24" s="5">
        <v>1.3114554510237895</v>
      </c>
      <c r="Q24" s="5">
        <v>2.6393517116025306E-2</v>
      </c>
      <c r="R24" s="5">
        <v>1.3114554510237895</v>
      </c>
      <c r="S24" s="5">
        <v>2.6393517116025306E-2</v>
      </c>
      <c r="T24" s="5">
        <v>0.13750573652811457</v>
      </c>
      <c r="U24" s="5">
        <v>0.10418987886613801</v>
      </c>
      <c r="V24" s="5">
        <v>-4.6885445489762105</v>
      </c>
      <c r="W24" s="5">
        <v>45</v>
      </c>
      <c r="X24" s="5">
        <v>49.688544548976211</v>
      </c>
      <c r="Y24" s="5" t="s">
        <v>109</v>
      </c>
    </row>
    <row r="25" spans="1:25" hidden="1" x14ac:dyDescent="0.25">
      <c r="A25" s="5" t="s">
        <v>543</v>
      </c>
      <c r="B25" s="5" t="s">
        <v>544</v>
      </c>
      <c r="C25" s="5" t="s">
        <v>542</v>
      </c>
      <c r="D25" s="5">
        <v>5</v>
      </c>
      <c r="E25" s="5" t="s">
        <v>105</v>
      </c>
      <c r="F25" s="5" t="s">
        <v>44</v>
      </c>
      <c r="G25" s="5" t="s">
        <v>106</v>
      </c>
      <c r="H25" s="5" t="s">
        <v>103</v>
      </c>
      <c r="I25" s="5" t="s">
        <v>15</v>
      </c>
      <c r="J25" s="5">
        <v>1305</v>
      </c>
      <c r="K25" s="5">
        <v>2018</v>
      </c>
      <c r="L25" s="5" t="s">
        <v>89</v>
      </c>
      <c r="M25" s="5" t="s">
        <v>90</v>
      </c>
      <c r="N25" s="5" t="s">
        <v>91</v>
      </c>
      <c r="O25" s="5">
        <v>1271.4421693414502</v>
      </c>
      <c r="P25" s="5">
        <v>33.557830658549847</v>
      </c>
      <c r="Q25" s="5">
        <v>2.6393517116025257E-2</v>
      </c>
      <c r="R25" s="5">
        <v>33.557830658549847</v>
      </c>
      <c r="S25" s="5">
        <v>2.6393517116025257E-2</v>
      </c>
      <c r="T25" s="5">
        <v>0.13698298573007775</v>
      </c>
      <c r="U25" s="5">
        <v>0.10368243866445326</v>
      </c>
      <c r="V25" s="5">
        <v>-119.44216934145015</v>
      </c>
      <c r="W25" s="5">
        <v>1152</v>
      </c>
      <c r="X25" s="5">
        <v>1271.4421693414502</v>
      </c>
      <c r="Y25" s="5" t="s">
        <v>109</v>
      </c>
    </row>
    <row r="26" spans="1:25" hidden="1" x14ac:dyDescent="0.25">
      <c r="A26" s="5" t="s">
        <v>545</v>
      </c>
      <c r="B26" s="5" t="s">
        <v>546</v>
      </c>
      <c r="C26" s="5" t="s">
        <v>542</v>
      </c>
      <c r="D26" s="5">
        <v>5</v>
      </c>
      <c r="E26" s="5" t="s">
        <v>105</v>
      </c>
      <c r="F26" s="5" t="s">
        <v>44</v>
      </c>
      <c r="G26" s="5" t="s">
        <v>106</v>
      </c>
      <c r="H26" s="5" t="s">
        <v>103</v>
      </c>
      <c r="I26" s="5" t="s">
        <v>95</v>
      </c>
      <c r="J26" s="5">
        <v>1700</v>
      </c>
      <c r="K26" s="5">
        <v>2018</v>
      </c>
      <c r="L26" s="5" t="s">
        <v>89</v>
      </c>
      <c r="M26" s="5" t="s">
        <v>90</v>
      </c>
      <c r="N26" s="5" t="s">
        <v>91</v>
      </c>
      <c r="O26" s="5">
        <v>1656.284818299207</v>
      </c>
      <c r="P26" s="5">
        <v>43.715181700792982</v>
      </c>
      <c r="Q26" s="5">
        <v>2.6393517116025306E-2</v>
      </c>
      <c r="R26" s="5">
        <v>43.715181700792982</v>
      </c>
      <c r="S26" s="5">
        <v>2.6393517116025306E-2</v>
      </c>
      <c r="T26" s="5">
        <v>0.13750573652811446</v>
      </c>
      <c r="U26" s="5">
        <v>0.10418987886613801</v>
      </c>
      <c r="V26" s="5">
        <v>-156.28481829920702</v>
      </c>
      <c r="W26" s="5">
        <v>1500</v>
      </c>
      <c r="X26" s="5">
        <v>1656.284818299207</v>
      </c>
      <c r="Y26" s="5" t="s">
        <v>109</v>
      </c>
    </row>
    <row r="27" spans="1:25" hidden="1" x14ac:dyDescent="0.25">
      <c r="A27" s="5" t="s">
        <v>547</v>
      </c>
      <c r="B27" s="5" t="s">
        <v>548</v>
      </c>
      <c r="C27" s="5" t="s">
        <v>542</v>
      </c>
      <c r="D27" s="5">
        <v>5</v>
      </c>
      <c r="E27" s="5" t="s">
        <v>105</v>
      </c>
      <c r="F27" s="5" t="s">
        <v>44</v>
      </c>
      <c r="G27" s="5" t="s">
        <v>106</v>
      </c>
      <c r="H27" s="5" t="s">
        <v>103</v>
      </c>
      <c r="I27" s="5" t="s">
        <v>14</v>
      </c>
      <c r="J27" s="5">
        <v>21</v>
      </c>
      <c r="K27" s="5">
        <v>2018</v>
      </c>
      <c r="L27" s="5" t="s">
        <v>89</v>
      </c>
      <c r="M27" s="5" t="s">
        <v>90</v>
      </c>
      <c r="N27" s="5" t="s">
        <v>91</v>
      </c>
      <c r="O27" s="5">
        <v>20.459988931931377</v>
      </c>
      <c r="P27" s="5">
        <v>0.54001106806862254</v>
      </c>
      <c r="Q27" s="5">
        <v>2.6393517116025472E-2</v>
      </c>
      <c r="R27" s="5">
        <v>0.54001106806862254</v>
      </c>
      <c r="S27" s="5">
        <v>2.6393517116025472E-2</v>
      </c>
      <c r="T27" s="5">
        <v>0.17096178760247063</v>
      </c>
      <c r="U27" s="5">
        <v>0.1366660517739654</v>
      </c>
      <c r="V27" s="5">
        <v>-2.4599889319313775</v>
      </c>
      <c r="W27" s="5">
        <v>18</v>
      </c>
      <c r="X27" s="5">
        <v>20.459988931931377</v>
      </c>
      <c r="Y27" s="5" t="s">
        <v>109</v>
      </c>
    </row>
    <row r="28" spans="1:25" hidden="1" x14ac:dyDescent="0.25">
      <c r="A28" s="5" t="s">
        <v>549</v>
      </c>
      <c r="B28" s="5" t="s">
        <v>550</v>
      </c>
      <c r="C28" s="5" t="s">
        <v>542</v>
      </c>
      <c r="D28" s="5">
        <v>5</v>
      </c>
      <c r="E28" s="5" t="s">
        <v>105</v>
      </c>
      <c r="F28" s="5" t="s">
        <v>44</v>
      </c>
      <c r="G28" s="5" t="s">
        <v>106</v>
      </c>
      <c r="H28" s="5" t="s">
        <v>103</v>
      </c>
      <c r="I28" s="5" t="s">
        <v>71</v>
      </c>
      <c r="J28" s="5">
        <v>1700</v>
      </c>
      <c r="K28" s="5">
        <v>2018</v>
      </c>
      <c r="L28" s="5" t="s">
        <v>89</v>
      </c>
      <c r="M28" s="5" t="s">
        <v>90</v>
      </c>
      <c r="N28" s="5" t="s">
        <v>91</v>
      </c>
      <c r="O28" s="5">
        <v>1656.284818299207</v>
      </c>
      <c r="P28" s="5">
        <v>43.715181700792982</v>
      </c>
      <c r="Q28" s="5">
        <v>2.6393517116025306E-2</v>
      </c>
      <c r="R28" s="5">
        <v>43.715181700792982</v>
      </c>
      <c r="S28" s="5">
        <v>2.6393517116025306E-2</v>
      </c>
      <c r="T28" s="5">
        <v>0.13750573652811446</v>
      </c>
      <c r="U28" s="5">
        <v>0.10418987886613801</v>
      </c>
      <c r="V28" s="5">
        <v>-156.28481829920702</v>
      </c>
      <c r="W28" s="5">
        <v>1500</v>
      </c>
      <c r="X28" s="5">
        <v>1656.284818299207</v>
      </c>
      <c r="Y28" s="5" t="s">
        <v>109</v>
      </c>
    </row>
    <row r="29" spans="1:25" hidden="1" x14ac:dyDescent="0.25">
      <c r="A29" s="5" t="s">
        <v>551</v>
      </c>
      <c r="B29" s="5" t="s">
        <v>552</v>
      </c>
      <c r="C29" s="5" t="s">
        <v>542</v>
      </c>
      <c r="D29" s="5">
        <v>5</v>
      </c>
      <c r="E29" s="5" t="s">
        <v>105</v>
      </c>
      <c r="F29" s="5" t="s">
        <v>44</v>
      </c>
      <c r="G29" s="5" t="s">
        <v>106</v>
      </c>
      <c r="H29" s="5" t="s">
        <v>103</v>
      </c>
      <c r="I29" s="5" t="s">
        <v>12</v>
      </c>
      <c r="J29" s="5">
        <v>18</v>
      </c>
      <c r="K29" s="5">
        <v>2018</v>
      </c>
      <c r="L29" s="5" t="s">
        <v>89</v>
      </c>
      <c r="M29" s="5" t="s">
        <v>90</v>
      </c>
      <c r="N29" s="5" t="s">
        <v>91</v>
      </c>
      <c r="O29" s="5">
        <v>17.537133370226897</v>
      </c>
      <c r="P29" s="5">
        <v>0.462866629773103</v>
      </c>
      <c r="Q29" s="5">
        <v>2.6393517116025354E-2</v>
      </c>
      <c r="R29" s="5">
        <v>0.462866629773103</v>
      </c>
      <c r="S29" s="5">
        <v>2.6393517116025354E-2</v>
      </c>
      <c r="T29" s="5">
        <v>0.12914172375952535</v>
      </c>
      <c r="U29" s="5">
        <v>9.6070835639181063E-2</v>
      </c>
      <c r="V29" s="5">
        <v>-1.537133370226897</v>
      </c>
      <c r="W29" s="5">
        <v>16</v>
      </c>
      <c r="X29" s="5">
        <v>17.537133370226897</v>
      </c>
      <c r="Y29" s="5" t="s">
        <v>109</v>
      </c>
    </row>
    <row r="30" spans="1:25" hidden="1" x14ac:dyDescent="0.25">
      <c r="A30" s="5" t="s">
        <v>553</v>
      </c>
      <c r="B30" s="5" t="s">
        <v>554</v>
      </c>
      <c r="C30" s="5" t="s">
        <v>542</v>
      </c>
      <c r="D30" s="5">
        <v>5</v>
      </c>
      <c r="E30" s="5" t="s">
        <v>105</v>
      </c>
      <c r="F30" s="5" t="s">
        <v>44</v>
      </c>
      <c r="G30" s="5" t="s">
        <v>106</v>
      </c>
      <c r="H30" s="5" t="s">
        <v>103</v>
      </c>
      <c r="I30" s="5" t="s">
        <v>9</v>
      </c>
      <c r="J30" s="5">
        <v>305</v>
      </c>
      <c r="K30" s="5">
        <v>2018</v>
      </c>
      <c r="L30" s="5" t="s">
        <v>89</v>
      </c>
      <c r="M30" s="5" t="s">
        <v>90</v>
      </c>
      <c r="N30" s="5" t="s">
        <v>91</v>
      </c>
      <c r="O30" s="5">
        <v>297.15698210662242</v>
      </c>
      <c r="P30" s="5">
        <v>7.8430178933775778</v>
      </c>
      <c r="Q30" s="5">
        <v>2.6393517116025351E-2</v>
      </c>
      <c r="R30" s="5">
        <v>7.8430178933775778</v>
      </c>
      <c r="S30" s="5">
        <v>2.6393517116025351E-2</v>
      </c>
      <c r="T30" s="5">
        <v>0.13800322427643197</v>
      </c>
      <c r="U30" s="5">
        <v>0.10467279593539934</v>
      </c>
      <c r="V30" s="5">
        <v>-28.156982106622422</v>
      </c>
      <c r="W30" s="5">
        <v>269</v>
      </c>
      <c r="X30" s="5">
        <v>297.15698210662242</v>
      </c>
      <c r="Y30" s="5" t="s">
        <v>109</v>
      </c>
    </row>
    <row r="31" spans="1:25" hidden="1" x14ac:dyDescent="0.25">
      <c r="A31" s="5" t="s">
        <v>555</v>
      </c>
      <c r="B31" s="5" t="s">
        <v>556</v>
      </c>
      <c r="C31" s="5" t="s">
        <v>557</v>
      </c>
      <c r="D31" s="5">
        <v>6</v>
      </c>
      <c r="E31" s="5" t="s">
        <v>107</v>
      </c>
      <c r="F31" s="5" t="s">
        <v>44</v>
      </c>
      <c r="G31" s="5" t="s">
        <v>108</v>
      </c>
      <c r="H31" s="5" t="s">
        <v>103</v>
      </c>
      <c r="I31" s="5" t="s">
        <v>16</v>
      </c>
      <c r="J31" s="5">
        <v>330</v>
      </c>
      <c r="K31" s="5">
        <v>2018</v>
      </c>
      <c r="L31" s="5" t="s">
        <v>89</v>
      </c>
      <c r="M31" s="5" t="s">
        <v>90</v>
      </c>
      <c r="N31" s="5" t="s">
        <v>91</v>
      </c>
      <c r="O31" s="5">
        <v>321.51411178749305</v>
      </c>
      <c r="P31" s="5">
        <v>8.4858882125069499</v>
      </c>
      <c r="Q31" s="5">
        <v>2.6393517116025549E-2</v>
      </c>
      <c r="R31" s="5">
        <v>8.4858882125069499</v>
      </c>
      <c r="S31" s="5">
        <v>2.6393517116025549E-2</v>
      </c>
      <c r="T31" s="5">
        <v>0.20441783867682675</v>
      </c>
      <c r="U31" s="5">
        <v>0.16914222468179291</v>
      </c>
      <c r="V31" s="5">
        <v>-46.51411178749305</v>
      </c>
      <c r="W31" s="5">
        <v>275</v>
      </c>
      <c r="X31" s="5">
        <v>321.51411178749305</v>
      </c>
      <c r="Y31" s="5" t="s">
        <v>109</v>
      </c>
    </row>
    <row r="32" spans="1:25" hidden="1" x14ac:dyDescent="0.25">
      <c r="A32" s="5" t="s">
        <v>558</v>
      </c>
      <c r="B32" s="5" t="s">
        <v>559</v>
      </c>
      <c r="C32" s="5" t="s">
        <v>557</v>
      </c>
      <c r="D32" s="5">
        <v>6</v>
      </c>
      <c r="E32" s="5" t="s">
        <v>107</v>
      </c>
      <c r="F32" s="5" t="s">
        <v>44</v>
      </c>
      <c r="G32" s="5" t="s">
        <v>108</v>
      </c>
      <c r="H32" s="5" t="s">
        <v>103</v>
      </c>
      <c r="I32" s="5" t="s">
        <v>11</v>
      </c>
      <c r="J32" s="5">
        <v>4059</v>
      </c>
      <c r="K32" s="5">
        <v>2018</v>
      </c>
      <c r="L32" s="5" t="s">
        <v>89</v>
      </c>
      <c r="M32" s="5" t="s">
        <v>90</v>
      </c>
      <c r="N32" s="5" t="s">
        <v>91</v>
      </c>
      <c r="O32" s="5">
        <v>3954.6235749861648</v>
      </c>
      <c r="P32" s="5">
        <v>104.37642501383516</v>
      </c>
      <c r="Q32" s="5">
        <v>2.6393517116025465E-2</v>
      </c>
      <c r="R32" s="5">
        <v>104.37642501383516</v>
      </c>
      <c r="S32" s="5">
        <v>2.6393517116025465E-2</v>
      </c>
      <c r="T32" s="5">
        <v>0.20423982835482324</v>
      </c>
      <c r="U32" s="5">
        <v>0.16896942801837567</v>
      </c>
      <c r="V32" s="5">
        <v>-571.62357498616484</v>
      </c>
      <c r="W32" s="5">
        <v>3383</v>
      </c>
      <c r="X32" s="5">
        <v>3954.6235749861648</v>
      </c>
      <c r="Y32" s="5" t="s">
        <v>109</v>
      </c>
    </row>
    <row r="33" spans="1:25" hidden="1" x14ac:dyDescent="0.25">
      <c r="A33" s="5" t="s">
        <v>560</v>
      </c>
      <c r="B33" s="5" t="s">
        <v>561</v>
      </c>
      <c r="C33" s="5" t="s">
        <v>557</v>
      </c>
      <c r="D33" s="5">
        <v>6</v>
      </c>
      <c r="E33" s="5" t="s">
        <v>107</v>
      </c>
      <c r="F33" s="5" t="s">
        <v>44</v>
      </c>
      <c r="G33" s="5" t="s">
        <v>108</v>
      </c>
      <c r="H33" s="5" t="s">
        <v>103</v>
      </c>
      <c r="I33" s="5" t="s">
        <v>14</v>
      </c>
      <c r="J33" s="5">
        <v>377</v>
      </c>
      <c r="K33" s="5">
        <v>2018</v>
      </c>
      <c r="L33" s="5" t="s">
        <v>89</v>
      </c>
      <c r="M33" s="5" t="s">
        <v>90</v>
      </c>
      <c r="N33" s="5" t="s">
        <v>91</v>
      </c>
      <c r="O33" s="5">
        <v>367.30551558753007</v>
      </c>
      <c r="P33" s="5">
        <v>9.694484412469933</v>
      </c>
      <c r="Q33" s="5">
        <v>2.6393517116025191E-2</v>
      </c>
      <c r="R33" s="5">
        <v>9.694484412469933</v>
      </c>
      <c r="S33" s="5">
        <v>2.6393517116025191E-2</v>
      </c>
      <c r="T33" s="5">
        <v>0.20505712627697414</v>
      </c>
      <c r="U33" s="5">
        <v>0.16976278849531867</v>
      </c>
      <c r="V33" s="5">
        <v>-53.305515587530067</v>
      </c>
      <c r="W33" s="5">
        <v>314</v>
      </c>
      <c r="X33" s="5">
        <v>367.30551558753007</v>
      </c>
      <c r="Y33" s="5" t="s">
        <v>109</v>
      </c>
    </row>
    <row r="34" spans="1:25" hidden="1" x14ac:dyDescent="0.25">
      <c r="A34" s="5" t="s">
        <v>562</v>
      </c>
      <c r="B34" s="5" t="s">
        <v>563</v>
      </c>
      <c r="C34" s="5" t="s">
        <v>557</v>
      </c>
      <c r="D34" s="5">
        <v>6</v>
      </c>
      <c r="E34" s="5" t="s">
        <v>107</v>
      </c>
      <c r="F34" s="5" t="s">
        <v>44</v>
      </c>
      <c r="G34" s="5" t="s">
        <v>108</v>
      </c>
      <c r="H34" s="5" t="s">
        <v>103</v>
      </c>
      <c r="I34" s="5" t="s">
        <v>4</v>
      </c>
      <c r="J34" s="5">
        <v>918</v>
      </c>
      <c r="K34" s="5">
        <v>2018</v>
      </c>
      <c r="L34" s="5" t="s">
        <v>89</v>
      </c>
      <c r="M34" s="5" t="s">
        <v>90</v>
      </c>
      <c r="N34" s="5" t="s">
        <v>91</v>
      </c>
      <c r="O34" s="5">
        <v>894.39380188157179</v>
      </c>
      <c r="P34" s="5">
        <v>23.60619811842821</v>
      </c>
      <c r="Q34" s="5">
        <v>2.6393517116025306E-2</v>
      </c>
      <c r="R34" s="5">
        <v>23.60619811842821</v>
      </c>
      <c r="S34" s="5">
        <v>2.6393517116025306E-2</v>
      </c>
      <c r="T34" s="5">
        <v>0.20441783867682692</v>
      </c>
      <c r="U34" s="5">
        <v>0.16914222468179319</v>
      </c>
      <c r="V34" s="5">
        <v>-129.39380188157179</v>
      </c>
      <c r="W34" s="5">
        <v>765</v>
      </c>
      <c r="X34" s="5">
        <v>894.39380188157179</v>
      </c>
      <c r="Y34" s="5" t="s">
        <v>109</v>
      </c>
    </row>
    <row r="35" spans="1:25" hidden="1" x14ac:dyDescent="0.25">
      <c r="A35" s="5" t="s">
        <v>564</v>
      </c>
      <c r="B35" s="5" t="s">
        <v>565</v>
      </c>
      <c r="C35" s="5" t="s">
        <v>557</v>
      </c>
      <c r="D35" s="5">
        <v>6</v>
      </c>
      <c r="E35" s="5" t="s">
        <v>107</v>
      </c>
      <c r="F35" s="5" t="s">
        <v>44</v>
      </c>
      <c r="G35" s="5" t="s">
        <v>108</v>
      </c>
      <c r="H35" s="5" t="s">
        <v>103</v>
      </c>
      <c r="I35" s="5" t="s">
        <v>5</v>
      </c>
      <c r="J35" s="5">
        <v>353</v>
      </c>
      <c r="K35" s="5">
        <v>2018</v>
      </c>
      <c r="L35" s="5" t="s">
        <v>89</v>
      </c>
      <c r="M35" s="5" t="s">
        <v>90</v>
      </c>
      <c r="N35" s="5" t="s">
        <v>91</v>
      </c>
      <c r="O35" s="5">
        <v>343.92267109389411</v>
      </c>
      <c r="P35" s="5">
        <v>9.0773289061058904</v>
      </c>
      <c r="Q35" s="5">
        <v>2.6393517116025465E-2</v>
      </c>
      <c r="R35" s="5">
        <v>9.0773289061058904</v>
      </c>
      <c r="S35" s="5">
        <v>2.6393517116025465E-2</v>
      </c>
      <c r="T35" s="5">
        <v>0.20510061522936482</v>
      </c>
      <c r="U35" s="5">
        <v>0.16980500372072826</v>
      </c>
      <c r="V35" s="5">
        <v>-49.92267109389411</v>
      </c>
      <c r="W35" s="5">
        <v>294</v>
      </c>
      <c r="X35" s="5">
        <v>343.92267109389411</v>
      </c>
      <c r="Y35" s="5" t="s">
        <v>109</v>
      </c>
    </row>
    <row r="36" spans="1:25" hidden="1" x14ac:dyDescent="0.25">
      <c r="A36" s="5" t="s">
        <v>566</v>
      </c>
      <c r="B36" s="5" t="s">
        <v>567</v>
      </c>
      <c r="C36" s="5" t="s">
        <v>557</v>
      </c>
      <c r="D36" s="5">
        <v>6</v>
      </c>
      <c r="E36" s="5" t="s">
        <v>107</v>
      </c>
      <c r="F36" s="5" t="s">
        <v>44</v>
      </c>
      <c r="G36" s="5" t="s">
        <v>108</v>
      </c>
      <c r="H36" s="5" t="s">
        <v>103</v>
      </c>
      <c r="I36" s="5" t="s">
        <v>12</v>
      </c>
      <c r="J36" s="5">
        <v>318</v>
      </c>
      <c r="K36" s="5">
        <v>2018</v>
      </c>
      <c r="L36" s="5" t="s">
        <v>89</v>
      </c>
      <c r="M36" s="5" t="s">
        <v>90</v>
      </c>
      <c r="N36" s="5" t="s">
        <v>91</v>
      </c>
      <c r="O36" s="5">
        <v>309.82268954067519</v>
      </c>
      <c r="P36" s="5">
        <v>8.1773104593248149</v>
      </c>
      <c r="Q36" s="5">
        <v>2.6393517116025337E-2</v>
      </c>
      <c r="R36" s="5">
        <v>8.1773104593248149</v>
      </c>
      <c r="S36" s="5">
        <v>2.6393517116025337E-2</v>
      </c>
      <c r="T36" s="5">
        <v>0.20441783867682678</v>
      </c>
      <c r="U36" s="5">
        <v>0.16914222468179316</v>
      </c>
      <c r="V36" s="5">
        <v>-44.822689540675185</v>
      </c>
      <c r="W36" s="5">
        <v>265</v>
      </c>
      <c r="X36" s="5">
        <v>309.82268954067519</v>
      </c>
      <c r="Y36" s="5" t="s">
        <v>109</v>
      </c>
    </row>
    <row r="37" spans="1:25" hidden="1" x14ac:dyDescent="0.25">
      <c r="A37" s="5" t="s">
        <v>568</v>
      </c>
      <c r="B37" s="5" t="s">
        <v>569</v>
      </c>
      <c r="C37" s="5" t="s">
        <v>557</v>
      </c>
      <c r="D37" s="5">
        <v>6</v>
      </c>
      <c r="E37" s="5" t="s">
        <v>107</v>
      </c>
      <c r="F37" s="5" t="s">
        <v>44</v>
      </c>
      <c r="G37" s="5" t="s">
        <v>108</v>
      </c>
      <c r="H37" s="5" t="s">
        <v>103</v>
      </c>
      <c r="I37" s="5" t="s">
        <v>9</v>
      </c>
      <c r="J37" s="5">
        <v>2825</v>
      </c>
      <c r="K37" s="5">
        <v>2018</v>
      </c>
      <c r="L37" s="5" t="s">
        <v>89</v>
      </c>
      <c r="M37" s="5" t="s">
        <v>90</v>
      </c>
      <c r="N37" s="5" t="s">
        <v>91</v>
      </c>
      <c r="O37" s="5">
        <v>2752.3556539383876</v>
      </c>
      <c r="P37" s="5">
        <v>72.644346061612396</v>
      </c>
      <c r="Q37" s="5">
        <v>2.63935171160255E-2</v>
      </c>
      <c r="R37" s="5">
        <v>72.644346061612396</v>
      </c>
      <c r="S37" s="5">
        <v>2.63935171160255E-2</v>
      </c>
      <c r="T37" s="5">
        <v>0.20450311323351572</v>
      </c>
      <c r="U37" s="5">
        <v>0.16922500167306184</v>
      </c>
      <c r="V37" s="5">
        <v>-398.3556539383876</v>
      </c>
      <c r="W37" s="5">
        <v>2354</v>
      </c>
      <c r="X37" s="5">
        <v>2752.3556539383876</v>
      </c>
      <c r="Y37" s="5" t="s">
        <v>109</v>
      </c>
    </row>
    <row r="38" spans="1:25" hidden="1" x14ac:dyDescent="0.25">
      <c r="A38" s="5" t="s">
        <v>570</v>
      </c>
      <c r="B38" s="5" t="s">
        <v>571</v>
      </c>
      <c r="C38" s="5" t="s">
        <v>557</v>
      </c>
      <c r="D38" s="5">
        <v>6</v>
      </c>
      <c r="E38" s="5" t="s">
        <v>107</v>
      </c>
      <c r="F38" s="5" t="s">
        <v>44</v>
      </c>
      <c r="G38" s="5" t="s">
        <v>108</v>
      </c>
      <c r="H38" s="5" t="s">
        <v>103</v>
      </c>
      <c r="I38" s="5" t="s">
        <v>95</v>
      </c>
      <c r="J38" s="5">
        <v>9180</v>
      </c>
      <c r="K38" s="5">
        <v>2018</v>
      </c>
      <c r="L38" s="5" t="s">
        <v>89</v>
      </c>
      <c r="M38" s="5" t="s">
        <v>90</v>
      </c>
      <c r="N38" s="5" t="s">
        <v>91</v>
      </c>
      <c r="O38" s="5">
        <v>8943.9380188157174</v>
      </c>
      <c r="P38" s="5">
        <v>236.06198118428256</v>
      </c>
      <c r="Q38" s="5">
        <v>2.6393517116025358E-2</v>
      </c>
      <c r="R38" s="5">
        <v>236.06198118428256</v>
      </c>
      <c r="S38" s="5">
        <v>2.6393517116025358E-2</v>
      </c>
      <c r="T38" s="5">
        <v>0.204417838676827</v>
      </c>
      <c r="U38" s="5">
        <v>0.16914222468179313</v>
      </c>
      <c r="V38" s="5">
        <v>-1293.9380188157174</v>
      </c>
      <c r="W38" s="5">
        <v>7650</v>
      </c>
      <c r="X38" s="5">
        <v>8943.9380188157174</v>
      </c>
      <c r="Y38" s="5" t="s">
        <v>109</v>
      </c>
    </row>
    <row r="39" spans="1:25" hidden="1" x14ac:dyDescent="0.25">
      <c r="A39" s="5" t="s">
        <v>572</v>
      </c>
      <c r="B39" s="5" t="s">
        <v>573</v>
      </c>
      <c r="C39" s="5" t="s">
        <v>557</v>
      </c>
      <c r="D39" s="5">
        <v>6</v>
      </c>
      <c r="E39" s="5" t="s">
        <v>107</v>
      </c>
      <c r="F39" s="5" t="s">
        <v>44</v>
      </c>
      <c r="G39" s="5" t="s">
        <v>108</v>
      </c>
      <c r="H39" s="5" t="s">
        <v>103</v>
      </c>
      <c r="I39" s="5" t="s">
        <v>71</v>
      </c>
      <c r="J39" s="5">
        <v>9180</v>
      </c>
      <c r="K39" s="5">
        <v>2018</v>
      </c>
      <c r="L39" s="5" t="s">
        <v>89</v>
      </c>
      <c r="M39" s="5" t="s">
        <v>90</v>
      </c>
      <c r="N39" s="5" t="s">
        <v>91</v>
      </c>
      <c r="O39" s="5">
        <v>8943.9380188157174</v>
      </c>
      <c r="P39" s="5">
        <v>236.06198118428256</v>
      </c>
      <c r="Q39" s="5">
        <v>2.6393517116025358E-2</v>
      </c>
      <c r="R39" s="5">
        <v>236.06198118428256</v>
      </c>
      <c r="S39" s="5">
        <v>2.6393517116025358E-2</v>
      </c>
      <c r="T39" s="5">
        <v>0.204417838676827</v>
      </c>
      <c r="U39" s="5">
        <v>0.16914222468179313</v>
      </c>
      <c r="V39" s="5">
        <v>-1293.9380188157174</v>
      </c>
      <c r="W39" s="5">
        <v>7650</v>
      </c>
      <c r="X39" s="5">
        <v>8943.9380188157174</v>
      </c>
      <c r="Y39" s="5" t="s">
        <v>109</v>
      </c>
    </row>
    <row r="40" spans="1:25" hidden="1" x14ac:dyDescent="0.25">
      <c r="A40" s="5" t="s">
        <v>574</v>
      </c>
      <c r="B40" s="5" t="s">
        <v>575</v>
      </c>
      <c r="C40" s="5" t="s">
        <v>576</v>
      </c>
      <c r="D40" s="5">
        <v>7</v>
      </c>
      <c r="E40" s="5" t="s">
        <v>110</v>
      </c>
      <c r="F40" s="5" t="s">
        <v>44</v>
      </c>
      <c r="G40" s="5" t="s">
        <v>111</v>
      </c>
      <c r="H40" s="5" t="s">
        <v>112</v>
      </c>
      <c r="I40" s="5" t="s">
        <v>16</v>
      </c>
      <c r="J40" s="5">
        <v>3097</v>
      </c>
      <c r="K40" s="5">
        <v>2018</v>
      </c>
      <c r="L40" s="5" t="s">
        <v>89</v>
      </c>
      <c r="M40" s="5" t="s">
        <v>90</v>
      </c>
      <c r="N40" s="5" t="s">
        <v>91</v>
      </c>
      <c r="O40" s="5">
        <v>2729.1146460843374</v>
      </c>
      <c r="P40" s="5">
        <v>367.88535391566256</v>
      </c>
      <c r="Q40" s="5">
        <v>0.13480025635547957</v>
      </c>
      <c r="R40" s="5">
        <v>367.88535391566256</v>
      </c>
      <c r="S40" s="5">
        <v>0.13480025635547957</v>
      </c>
      <c r="T40" s="5">
        <v>0</v>
      </c>
      <c r="U40" s="5">
        <v>-0.11878765060240962</v>
      </c>
      <c r="V40" s="5">
        <v>367.88535391566256</v>
      </c>
      <c r="W40" s="5">
        <v>3097</v>
      </c>
      <c r="X40" s="5">
        <v>2729.1146460843374</v>
      </c>
      <c r="Y40" s="5" t="s">
        <v>94</v>
      </c>
    </row>
    <row r="41" spans="1:25" hidden="1" x14ac:dyDescent="0.25">
      <c r="A41" s="5" t="s">
        <v>577</v>
      </c>
      <c r="B41" s="5" t="s">
        <v>578</v>
      </c>
      <c r="C41" s="5" t="s">
        <v>576</v>
      </c>
      <c r="D41" s="5">
        <v>7</v>
      </c>
      <c r="E41" s="5" t="s">
        <v>110</v>
      </c>
      <c r="F41" s="5" t="s">
        <v>44</v>
      </c>
      <c r="G41" s="5" t="s">
        <v>111</v>
      </c>
      <c r="H41" s="5" t="s">
        <v>112</v>
      </c>
      <c r="I41" s="5" t="s">
        <v>11</v>
      </c>
      <c r="J41" s="5">
        <v>19875</v>
      </c>
      <c r="K41" s="5">
        <v>2018</v>
      </c>
      <c r="L41" s="5" t="s">
        <v>89</v>
      </c>
      <c r="M41" s="5" t="s">
        <v>90</v>
      </c>
      <c r="N41" s="5" t="s">
        <v>91</v>
      </c>
      <c r="O41" s="5">
        <v>17514.095444277111</v>
      </c>
      <c r="P41" s="5">
        <v>2360.9045557228892</v>
      </c>
      <c r="Q41" s="5">
        <v>0.13480025635547946</v>
      </c>
      <c r="R41" s="5">
        <v>2360.9045557228892</v>
      </c>
      <c r="S41" s="5">
        <v>0.13480025635547946</v>
      </c>
      <c r="T41" s="5">
        <v>0</v>
      </c>
      <c r="U41" s="5">
        <v>-0.11878765060240952</v>
      </c>
      <c r="V41" s="5">
        <v>2360.9045557228892</v>
      </c>
      <c r="W41" s="5">
        <v>19875</v>
      </c>
      <c r="X41" s="5">
        <v>17514.095444277111</v>
      </c>
      <c r="Y41" s="5" t="s">
        <v>94</v>
      </c>
    </row>
    <row r="42" spans="1:25" hidden="1" x14ac:dyDescent="0.25">
      <c r="A42" s="5" t="s">
        <v>579</v>
      </c>
      <c r="B42" s="5" t="s">
        <v>580</v>
      </c>
      <c r="C42" s="5" t="s">
        <v>576</v>
      </c>
      <c r="D42" s="5">
        <v>7</v>
      </c>
      <c r="E42" s="5" t="s">
        <v>110</v>
      </c>
      <c r="F42" s="5" t="s">
        <v>44</v>
      </c>
      <c r="G42" s="5" t="s">
        <v>111</v>
      </c>
      <c r="H42" s="5" t="s">
        <v>112</v>
      </c>
      <c r="I42" s="5" t="s">
        <v>14</v>
      </c>
      <c r="J42" s="5">
        <v>345</v>
      </c>
      <c r="K42" s="5">
        <v>2018</v>
      </c>
      <c r="L42" s="5" t="s">
        <v>89</v>
      </c>
      <c r="M42" s="5" t="s">
        <v>90</v>
      </c>
      <c r="N42" s="5" t="s">
        <v>91</v>
      </c>
      <c r="O42" s="5">
        <v>304.01826054216866</v>
      </c>
      <c r="P42" s="5">
        <v>40.981739457831338</v>
      </c>
      <c r="Q42" s="5">
        <v>0.13480025635547965</v>
      </c>
      <c r="R42" s="5">
        <v>40.981739457831338</v>
      </c>
      <c r="S42" s="5">
        <v>0.13480025635547965</v>
      </c>
      <c r="T42" s="5">
        <v>0</v>
      </c>
      <c r="U42" s="5">
        <v>-0.11878765060240967</v>
      </c>
      <c r="V42" s="5">
        <v>40.981739457831338</v>
      </c>
      <c r="W42" s="5">
        <v>345</v>
      </c>
      <c r="X42" s="5">
        <v>304.01826054216866</v>
      </c>
      <c r="Y42" s="5" t="s">
        <v>94</v>
      </c>
    </row>
    <row r="43" spans="1:25" hidden="1" x14ac:dyDescent="0.25">
      <c r="A43" s="5" t="s">
        <v>581</v>
      </c>
      <c r="B43" s="5" t="s">
        <v>582</v>
      </c>
      <c r="C43" s="5" t="s">
        <v>576</v>
      </c>
      <c r="D43" s="5">
        <v>7</v>
      </c>
      <c r="E43" s="5" t="s">
        <v>110</v>
      </c>
      <c r="F43" s="5" t="s">
        <v>44</v>
      </c>
      <c r="G43" s="5" t="s">
        <v>111</v>
      </c>
      <c r="H43" s="5" t="s">
        <v>112</v>
      </c>
      <c r="I43" s="5" t="s">
        <v>4</v>
      </c>
      <c r="J43" s="5">
        <v>2540</v>
      </c>
      <c r="K43" s="5">
        <v>2018</v>
      </c>
      <c r="L43" s="5" t="s">
        <v>89</v>
      </c>
      <c r="M43" s="5" t="s">
        <v>90</v>
      </c>
      <c r="N43" s="5" t="s">
        <v>91</v>
      </c>
      <c r="O43" s="5">
        <v>2238.2793674698796</v>
      </c>
      <c r="P43" s="5">
        <v>301.72063253012038</v>
      </c>
      <c r="Q43" s="5">
        <v>0.13480025635547954</v>
      </c>
      <c r="R43" s="5">
        <v>301.72063253012038</v>
      </c>
      <c r="S43" s="5">
        <v>0.13480025635547954</v>
      </c>
      <c r="T43" s="5">
        <v>0</v>
      </c>
      <c r="U43" s="5">
        <v>-0.1187876506024096</v>
      </c>
      <c r="V43" s="5">
        <v>301.72063253012038</v>
      </c>
      <c r="W43" s="5">
        <v>2540</v>
      </c>
      <c r="X43" s="5">
        <v>2238.2793674698796</v>
      </c>
      <c r="Y43" s="5" t="s">
        <v>94</v>
      </c>
    </row>
    <row r="44" spans="1:25" hidden="1" x14ac:dyDescent="0.25">
      <c r="A44" s="5" t="s">
        <v>583</v>
      </c>
      <c r="B44" s="5" t="s">
        <v>584</v>
      </c>
      <c r="C44" s="5" t="s">
        <v>576</v>
      </c>
      <c r="D44" s="5">
        <v>7</v>
      </c>
      <c r="E44" s="5" t="s">
        <v>110</v>
      </c>
      <c r="F44" s="5" t="s">
        <v>44</v>
      </c>
      <c r="G44" s="5" t="s">
        <v>111</v>
      </c>
      <c r="H44" s="5" t="s">
        <v>112</v>
      </c>
      <c r="I44" s="5" t="s">
        <v>5</v>
      </c>
      <c r="J44" s="5">
        <v>1231</v>
      </c>
      <c r="K44" s="5">
        <v>2018</v>
      </c>
      <c r="L44" s="5" t="s">
        <v>89</v>
      </c>
      <c r="M44" s="5" t="s">
        <v>90</v>
      </c>
      <c r="N44" s="5" t="s">
        <v>91</v>
      </c>
      <c r="O44" s="5">
        <v>1084.7724021084339</v>
      </c>
      <c r="P44" s="5">
        <v>146.22759789156612</v>
      </c>
      <c r="Q44" s="5">
        <v>0.13480025635547946</v>
      </c>
      <c r="R44" s="5">
        <v>146.22759789156612</v>
      </c>
      <c r="S44" s="5">
        <v>0.13480025635547946</v>
      </c>
      <c r="T44" s="5">
        <v>0</v>
      </c>
      <c r="U44" s="5">
        <v>-0.11878765060240952</v>
      </c>
      <c r="V44" s="5">
        <v>146.22759789156612</v>
      </c>
      <c r="W44" s="5">
        <v>1231</v>
      </c>
      <c r="X44" s="5">
        <v>1084.7724021084339</v>
      </c>
      <c r="Y44" s="5" t="s">
        <v>94</v>
      </c>
    </row>
    <row r="45" spans="1:25" hidden="1" x14ac:dyDescent="0.25">
      <c r="A45" s="5" t="s">
        <v>585</v>
      </c>
      <c r="B45" s="5" t="s">
        <v>586</v>
      </c>
      <c r="C45" s="5" t="s">
        <v>576</v>
      </c>
      <c r="D45" s="5">
        <v>7</v>
      </c>
      <c r="E45" s="5" t="s">
        <v>110</v>
      </c>
      <c r="F45" s="5" t="s">
        <v>44</v>
      </c>
      <c r="G45" s="5" t="s">
        <v>111</v>
      </c>
      <c r="H45" s="5" t="s">
        <v>112</v>
      </c>
      <c r="I45" s="5" t="s">
        <v>12</v>
      </c>
      <c r="J45" s="5">
        <v>401</v>
      </c>
      <c r="K45" s="5">
        <v>2018</v>
      </c>
      <c r="L45" s="5" t="s">
        <v>89</v>
      </c>
      <c r="M45" s="5" t="s">
        <v>90</v>
      </c>
      <c r="N45" s="5" t="s">
        <v>91</v>
      </c>
      <c r="O45" s="5">
        <v>353.36615210843377</v>
      </c>
      <c r="P45" s="5">
        <v>47.633847891566234</v>
      </c>
      <c r="Q45" s="5">
        <v>0.13480025635547949</v>
      </c>
      <c r="R45" s="5">
        <v>47.633847891566234</v>
      </c>
      <c r="S45" s="5">
        <v>0.13480025635547949</v>
      </c>
      <c r="T45" s="5">
        <v>0</v>
      </c>
      <c r="U45" s="5">
        <v>-0.11878765060240956</v>
      </c>
      <c r="V45" s="5">
        <v>47.633847891566234</v>
      </c>
      <c r="W45" s="5">
        <v>401</v>
      </c>
      <c r="X45" s="5">
        <v>353.36615210843377</v>
      </c>
      <c r="Y45" s="5" t="s">
        <v>94</v>
      </c>
    </row>
    <row r="46" spans="1:25" hidden="1" x14ac:dyDescent="0.25">
      <c r="A46" s="5" t="s">
        <v>587</v>
      </c>
      <c r="B46" s="5" t="s">
        <v>588</v>
      </c>
      <c r="C46" s="5" t="s">
        <v>576</v>
      </c>
      <c r="D46" s="5">
        <v>7</v>
      </c>
      <c r="E46" s="5" t="s">
        <v>110</v>
      </c>
      <c r="F46" s="5" t="s">
        <v>44</v>
      </c>
      <c r="G46" s="5" t="s">
        <v>111</v>
      </c>
      <c r="H46" s="5" t="s">
        <v>112</v>
      </c>
      <c r="I46" s="5" t="s">
        <v>9</v>
      </c>
      <c r="J46" s="5">
        <v>6027</v>
      </c>
      <c r="K46" s="5">
        <v>2018</v>
      </c>
      <c r="L46" s="5" t="s">
        <v>89</v>
      </c>
      <c r="M46" s="5" t="s">
        <v>90</v>
      </c>
      <c r="N46" s="5" t="s">
        <v>91</v>
      </c>
      <c r="O46" s="5">
        <v>5311.0668298192777</v>
      </c>
      <c r="P46" s="5">
        <v>715.9331701807223</v>
      </c>
      <c r="Q46" s="5">
        <v>0.13480025635547946</v>
      </c>
      <c r="R46" s="5">
        <v>715.9331701807223</v>
      </c>
      <c r="S46" s="5">
        <v>0.13480025635547946</v>
      </c>
      <c r="T46" s="5">
        <v>0</v>
      </c>
      <c r="U46" s="5">
        <v>-0.11878765060240953</v>
      </c>
      <c r="V46" s="5">
        <v>715.9331701807223</v>
      </c>
      <c r="W46" s="5">
        <v>6027</v>
      </c>
      <c r="X46" s="5">
        <v>5311.0668298192777</v>
      </c>
      <c r="Y46" s="5" t="s">
        <v>94</v>
      </c>
    </row>
    <row r="47" spans="1:25" hidden="1" x14ac:dyDescent="0.25">
      <c r="A47" s="5" t="s">
        <v>589</v>
      </c>
      <c r="B47" s="5" t="s">
        <v>590</v>
      </c>
      <c r="C47" s="5" t="s">
        <v>576</v>
      </c>
      <c r="D47" s="5">
        <v>7</v>
      </c>
      <c r="E47" s="5" t="s">
        <v>110</v>
      </c>
      <c r="F47" s="5" t="s">
        <v>44</v>
      </c>
      <c r="G47" s="5" t="s">
        <v>111</v>
      </c>
      <c r="H47" s="5" t="s">
        <v>112</v>
      </c>
      <c r="I47" s="5" t="s">
        <v>95</v>
      </c>
      <c r="J47" s="5">
        <v>33516</v>
      </c>
      <c r="K47" s="5">
        <v>2018</v>
      </c>
      <c r="L47" s="5" t="s">
        <v>89</v>
      </c>
      <c r="M47" s="5" t="s">
        <v>90</v>
      </c>
      <c r="N47" s="5" t="s">
        <v>91</v>
      </c>
      <c r="O47" s="5">
        <v>29534.713102409642</v>
      </c>
      <c r="P47" s="5">
        <v>3981.2868975903584</v>
      </c>
      <c r="Q47" s="5">
        <v>0.13480025635547949</v>
      </c>
      <c r="R47" s="5">
        <v>3981.2868975903584</v>
      </c>
      <c r="S47" s="5">
        <v>0.13480025635547949</v>
      </c>
      <c r="T47" s="5">
        <v>0</v>
      </c>
      <c r="U47" s="5">
        <v>-0.11878765060240955</v>
      </c>
      <c r="V47" s="5">
        <v>3981.2868975903584</v>
      </c>
      <c r="W47" s="5">
        <v>33516</v>
      </c>
      <c r="X47" s="5">
        <v>29534.713102409642</v>
      </c>
      <c r="Y47" s="5" t="s">
        <v>94</v>
      </c>
    </row>
    <row r="48" spans="1:25" hidden="1" x14ac:dyDescent="0.25">
      <c r="A48" s="5" t="s">
        <v>591</v>
      </c>
      <c r="B48" s="5" t="s">
        <v>592</v>
      </c>
      <c r="C48" s="5" t="s">
        <v>576</v>
      </c>
      <c r="D48" s="5">
        <v>7</v>
      </c>
      <c r="E48" s="5" t="s">
        <v>110</v>
      </c>
      <c r="F48" s="5" t="s">
        <v>44</v>
      </c>
      <c r="G48" s="5" t="s">
        <v>111</v>
      </c>
      <c r="H48" s="5" t="s">
        <v>112</v>
      </c>
      <c r="I48" s="5" t="s">
        <v>71</v>
      </c>
      <c r="J48" s="5">
        <v>33516</v>
      </c>
      <c r="K48" s="5">
        <v>2018</v>
      </c>
      <c r="L48" s="5" t="s">
        <v>89</v>
      </c>
      <c r="M48" s="5" t="s">
        <v>90</v>
      </c>
      <c r="N48" s="5" t="s">
        <v>91</v>
      </c>
      <c r="O48" s="5">
        <v>29534.713102409642</v>
      </c>
      <c r="P48" s="5">
        <v>3981.2868975903584</v>
      </c>
      <c r="Q48" s="5">
        <v>0.13480025635547949</v>
      </c>
      <c r="R48" s="5">
        <v>3981.2868975903584</v>
      </c>
      <c r="S48" s="5">
        <v>0.13480025635547949</v>
      </c>
      <c r="T48" s="5">
        <v>0</v>
      </c>
      <c r="U48" s="5">
        <v>-0.11878765060240955</v>
      </c>
      <c r="V48" s="5">
        <v>3981.2868975903584</v>
      </c>
      <c r="W48" s="5">
        <v>33516</v>
      </c>
      <c r="X48" s="5">
        <v>29534.713102409642</v>
      </c>
      <c r="Y48" s="5" t="s">
        <v>94</v>
      </c>
    </row>
    <row r="49" spans="1:25" hidden="1" x14ac:dyDescent="0.25">
      <c r="A49" s="5" t="s">
        <v>593</v>
      </c>
      <c r="B49" s="5" t="s">
        <v>594</v>
      </c>
      <c r="C49" s="5" t="s">
        <v>595</v>
      </c>
      <c r="D49" s="5">
        <v>8</v>
      </c>
      <c r="E49" s="5" t="s">
        <v>113</v>
      </c>
      <c r="F49" s="5" t="s">
        <v>44</v>
      </c>
      <c r="G49" s="5" t="s">
        <v>114</v>
      </c>
      <c r="H49" s="5" t="s">
        <v>112</v>
      </c>
      <c r="I49" s="5" t="s">
        <v>95</v>
      </c>
      <c r="J49" s="5">
        <v>8980</v>
      </c>
      <c r="K49" s="5">
        <v>2018</v>
      </c>
      <c r="L49" s="5" t="s">
        <v>89</v>
      </c>
      <c r="M49" s="5" t="s">
        <v>90</v>
      </c>
      <c r="N49" s="5" t="s">
        <v>91</v>
      </c>
      <c r="O49" s="5">
        <v>7913.2868975903621</v>
      </c>
      <c r="P49" s="5">
        <v>1066.7131024096379</v>
      </c>
      <c r="Q49" s="5">
        <v>0.13480025635547951</v>
      </c>
      <c r="R49" s="5">
        <v>1066.7131024096379</v>
      </c>
      <c r="S49" s="5">
        <v>0.13480025635547951</v>
      </c>
      <c r="T49" s="5">
        <v>0</v>
      </c>
      <c r="U49" s="5">
        <v>-0.11878765060240958</v>
      </c>
      <c r="V49" s="5">
        <v>1066.7131024096379</v>
      </c>
      <c r="W49" s="5">
        <v>8980</v>
      </c>
      <c r="X49" s="5">
        <v>7913.2868975903621</v>
      </c>
      <c r="Y49" s="5" t="s">
        <v>120</v>
      </c>
    </row>
    <row r="50" spans="1:25" hidden="1" x14ac:dyDescent="0.25">
      <c r="A50" s="5" t="s">
        <v>596</v>
      </c>
      <c r="B50" s="5" t="s">
        <v>597</v>
      </c>
      <c r="C50" s="5" t="s">
        <v>595</v>
      </c>
      <c r="D50" s="5">
        <v>8</v>
      </c>
      <c r="E50" s="5" t="s">
        <v>113</v>
      </c>
      <c r="F50" s="5" t="s">
        <v>44</v>
      </c>
      <c r="G50" s="5" t="s">
        <v>114</v>
      </c>
      <c r="H50" s="5" t="s">
        <v>112</v>
      </c>
      <c r="I50" s="5" t="s">
        <v>11</v>
      </c>
      <c r="J50" s="5">
        <v>7612</v>
      </c>
      <c r="K50" s="5">
        <v>2018</v>
      </c>
      <c r="L50" s="5" t="s">
        <v>89</v>
      </c>
      <c r="M50" s="5" t="s">
        <v>90</v>
      </c>
      <c r="N50" s="5" t="s">
        <v>91</v>
      </c>
      <c r="O50" s="5">
        <v>6707.7884036144578</v>
      </c>
      <c r="P50" s="5">
        <v>904.21159638554218</v>
      </c>
      <c r="Q50" s="5">
        <v>0.1348002563554796</v>
      </c>
      <c r="R50" s="5">
        <v>904.21159638554218</v>
      </c>
      <c r="S50" s="5">
        <v>0.1348002563554796</v>
      </c>
      <c r="T50" s="5">
        <v>0</v>
      </c>
      <c r="U50" s="5">
        <v>-0.11878765060240964</v>
      </c>
      <c r="V50" s="5">
        <v>904.21159638554218</v>
      </c>
      <c r="W50" s="5">
        <v>7612</v>
      </c>
      <c r="X50" s="5">
        <v>6707.7884036144578</v>
      </c>
      <c r="Y50" s="5" t="s">
        <v>120</v>
      </c>
    </row>
    <row r="51" spans="1:25" hidden="1" x14ac:dyDescent="0.25">
      <c r="A51" s="5" t="s">
        <v>598</v>
      </c>
      <c r="B51" s="5" t="s">
        <v>599</v>
      </c>
      <c r="C51" s="5" t="s">
        <v>595</v>
      </c>
      <c r="D51" s="5">
        <v>8</v>
      </c>
      <c r="E51" s="5" t="s">
        <v>113</v>
      </c>
      <c r="F51" s="5" t="s">
        <v>44</v>
      </c>
      <c r="G51" s="5" t="s">
        <v>114</v>
      </c>
      <c r="H51" s="5" t="s">
        <v>112</v>
      </c>
      <c r="I51" s="5" t="s">
        <v>5</v>
      </c>
      <c r="J51" s="5">
        <v>1368</v>
      </c>
      <c r="K51" s="5">
        <v>2018</v>
      </c>
      <c r="L51" s="5" t="s">
        <v>89</v>
      </c>
      <c r="M51" s="5" t="s">
        <v>90</v>
      </c>
      <c r="N51" s="5" t="s">
        <v>91</v>
      </c>
      <c r="O51" s="5">
        <v>1205.4984939759036</v>
      </c>
      <c r="P51" s="5">
        <v>162.50150602409644</v>
      </c>
      <c r="Q51" s="5">
        <v>0.13480025635547965</v>
      </c>
      <c r="R51" s="5">
        <v>162.50150602409644</v>
      </c>
      <c r="S51" s="5">
        <v>0.13480025635547965</v>
      </c>
      <c r="T51" s="5">
        <v>0</v>
      </c>
      <c r="U51" s="5">
        <v>-0.11878765060240969</v>
      </c>
      <c r="V51" s="5">
        <v>162.50150602409644</v>
      </c>
      <c r="W51" s="5">
        <v>1368</v>
      </c>
      <c r="X51" s="5">
        <v>1205.4984939759036</v>
      </c>
      <c r="Y51" s="5" t="s">
        <v>120</v>
      </c>
    </row>
    <row r="52" spans="1:25" hidden="1" x14ac:dyDescent="0.25">
      <c r="A52" s="5" t="s">
        <v>600</v>
      </c>
      <c r="B52" s="5" t="s">
        <v>601</v>
      </c>
      <c r="C52" s="5" t="s">
        <v>595</v>
      </c>
      <c r="D52" s="5">
        <v>8</v>
      </c>
      <c r="E52" s="5" t="s">
        <v>113</v>
      </c>
      <c r="F52" s="5" t="s">
        <v>44</v>
      </c>
      <c r="G52" s="5" t="s">
        <v>114</v>
      </c>
      <c r="H52" s="5" t="s">
        <v>112</v>
      </c>
      <c r="I52" s="5" t="s">
        <v>71</v>
      </c>
      <c r="J52" s="5">
        <v>8980</v>
      </c>
      <c r="K52" s="5">
        <v>2018</v>
      </c>
      <c r="L52" s="5" t="s">
        <v>89</v>
      </c>
      <c r="M52" s="5" t="s">
        <v>90</v>
      </c>
      <c r="N52" s="5" t="s">
        <v>91</v>
      </c>
      <c r="O52" s="5">
        <v>7913.2868975903621</v>
      </c>
      <c r="P52" s="5">
        <v>1066.7131024096379</v>
      </c>
      <c r="Q52" s="5">
        <v>0.13480025635547951</v>
      </c>
      <c r="R52" s="5">
        <v>1066.7131024096379</v>
      </c>
      <c r="S52" s="5">
        <v>0.13480025635547951</v>
      </c>
      <c r="T52" s="5">
        <v>0</v>
      </c>
      <c r="U52" s="5">
        <v>-0.11878765060240958</v>
      </c>
      <c r="V52" s="5">
        <v>1066.7131024096379</v>
      </c>
      <c r="W52" s="5">
        <v>8980</v>
      </c>
      <c r="X52" s="5">
        <v>7913.2868975903621</v>
      </c>
      <c r="Y52" s="5" t="s">
        <v>120</v>
      </c>
    </row>
    <row r="53" spans="1:25" hidden="1" x14ac:dyDescent="0.25">
      <c r="A53" s="5" t="s">
        <v>602</v>
      </c>
      <c r="B53" s="5" t="s">
        <v>603</v>
      </c>
      <c r="C53" s="5" t="s">
        <v>604</v>
      </c>
      <c r="D53" s="5">
        <v>9</v>
      </c>
      <c r="E53" s="5" t="s">
        <v>115</v>
      </c>
      <c r="F53" s="5" t="s">
        <v>116</v>
      </c>
      <c r="G53" s="5" t="s">
        <v>117</v>
      </c>
      <c r="H53" s="5" t="s">
        <v>118</v>
      </c>
      <c r="I53" s="5" t="s">
        <v>119</v>
      </c>
      <c r="J53" s="5">
        <v>0</v>
      </c>
      <c r="K53" s="5">
        <v>2018</v>
      </c>
      <c r="L53" s="5" t="s">
        <v>89</v>
      </c>
      <c r="M53" s="5" t="s">
        <v>90</v>
      </c>
      <c r="N53" s="5" t="s">
        <v>91</v>
      </c>
      <c r="O53" s="5" t="s">
        <v>92</v>
      </c>
      <c r="P53" s="5" t="s">
        <v>93</v>
      </c>
      <c r="Q53" s="5" t="s">
        <v>93</v>
      </c>
      <c r="R53" s="5" t="s">
        <v>93</v>
      </c>
      <c r="S53" s="5" t="s">
        <v>93</v>
      </c>
      <c r="T53" s="5" t="s">
        <v>93</v>
      </c>
      <c r="U53" s="5" t="s">
        <v>93</v>
      </c>
      <c r="V53" s="5" t="s">
        <v>93</v>
      </c>
      <c r="W53" s="5" t="s">
        <v>93</v>
      </c>
      <c r="X53" s="5">
        <v>0</v>
      </c>
      <c r="Y53" s="5" t="s">
        <v>120</v>
      </c>
    </row>
    <row r="54" spans="1:25" hidden="1" x14ac:dyDescent="0.25">
      <c r="A54" s="5" t="s">
        <v>605</v>
      </c>
      <c r="B54" s="5" t="s">
        <v>606</v>
      </c>
      <c r="C54" s="5" t="s">
        <v>604</v>
      </c>
      <c r="D54" s="5">
        <v>9</v>
      </c>
      <c r="E54" s="5" t="s">
        <v>115</v>
      </c>
      <c r="F54" s="5" t="s">
        <v>116</v>
      </c>
      <c r="G54" s="5" t="s">
        <v>117</v>
      </c>
      <c r="H54" s="5" t="s">
        <v>118</v>
      </c>
      <c r="I54" s="5" t="s">
        <v>95</v>
      </c>
      <c r="J54" s="5">
        <v>0</v>
      </c>
      <c r="K54" s="5">
        <v>2018</v>
      </c>
      <c r="L54" s="5" t="s">
        <v>89</v>
      </c>
      <c r="M54" s="5" t="s">
        <v>90</v>
      </c>
      <c r="N54" s="5" t="s">
        <v>91</v>
      </c>
      <c r="O54" s="5" t="s">
        <v>92</v>
      </c>
      <c r="P54" s="5" t="s">
        <v>93</v>
      </c>
      <c r="Q54" s="5" t="s">
        <v>93</v>
      </c>
      <c r="R54" s="5" t="s">
        <v>93</v>
      </c>
      <c r="S54" s="5" t="s">
        <v>93</v>
      </c>
      <c r="T54" s="5" t="s">
        <v>93</v>
      </c>
      <c r="U54" s="5" t="s">
        <v>93</v>
      </c>
      <c r="V54" s="5" t="s">
        <v>93</v>
      </c>
      <c r="W54" s="5" t="s">
        <v>93</v>
      </c>
      <c r="X54" s="5">
        <v>0</v>
      </c>
      <c r="Y54" s="5" t="s">
        <v>120</v>
      </c>
    </row>
    <row r="55" spans="1:25" hidden="1" x14ac:dyDescent="0.25">
      <c r="A55" s="5" t="s">
        <v>607</v>
      </c>
      <c r="B55" s="5" t="s">
        <v>608</v>
      </c>
      <c r="C55" s="5" t="s">
        <v>604</v>
      </c>
      <c r="D55" s="5">
        <v>9</v>
      </c>
      <c r="E55" s="5" t="s">
        <v>115</v>
      </c>
      <c r="F55" s="5" t="s">
        <v>116</v>
      </c>
      <c r="G55" s="5" t="s">
        <v>117</v>
      </c>
      <c r="H55" s="5" t="s">
        <v>118</v>
      </c>
      <c r="I55" s="5" t="s">
        <v>71</v>
      </c>
      <c r="J55" s="5" t="s">
        <v>121</v>
      </c>
      <c r="K55" s="5">
        <v>2018</v>
      </c>
      <c r="L55" s="5" t="s">
        <v>89</v>
      </c>
      <c r="M55" s="5" t="s">
        <v>90</v>
      </c>
      <c r="N55" s="5" t="s">
        <v>91</v>
      </c>
      <c r="O55" s="5" t="s">
        <v>92</v>
      </c>
      <c r="P55" s="5" t="s">
        <v>93</v>
      </c>
      <c r="Q55" s="5" t="s">
        <v>93</v>
      </c>
      <c r="R55" s="5" t="s">
        <v>93</v>
      </c>
      <c r="S55" s="5" t="s">
        <v>93</v>
      </c>
      <c r="T55" s="5" t="s">
        <v>93</v>
      </c>
      <c r="U55" s="5" t="s">
        <v>93</v>
      </c>
      <c r="V55" s="5" t="s">
        <v>93</v>
      </c>
      <c r="W55" s="5" t="s">
        <v>93</v>
      </c>
      <c r="X55" s="5" t="s">
        <v>121</v>
      </c>
      <c r="Y55" s="5" t="s">
        <v>120</v>
      </c>
    </row>
    <row r="56" spans="1:25" hidden="1" x14ac:dyDescent="0.25">
      <c r="A56" s="5" t="s">
        <v>609</v>
      </c>
      <c r="B56" s="5" t="s">
        <v>610</v>
      </c>
      <c r="C56" s="5" t="s">
        <v>611</v>
      </c>
      <c r="D56" s="5">
        <v>10</v>
      </c>
      <c r="E56" s="5" t="s">
        <v>122</v>
      </c>
      <c r="F56" s="5" t="s">
        <v>116</v>
      </c>
      <c r="G56" s="5" t="s">
        <v>123</v>
      </c>
      <c r="H56" s="5" t="s">
        <v>118</v>
      </c>
      <c r="I56" s="5" t="s">
        <v>119</v>
      </c>
      <c r="J56" s="5">
        <v>0</v>
      </c>
      <c r="K56" s="5">
        <v>2018</v>
      </c>
      <c r="L56" s="5" t="s">
        <v>89</v>
      </c>
      <c r="M56" s="5" t="s">
        <v>90</v>
      </c>
      <c r="N56" s="5" t="s">
        <v>91</v>
      </c>
      <c r="O56" s="5" t="s">
        <v>92</v>
      </c>
      <c r="P56" s="5" t="s">
        <v>93</v>
      </c>
      <c r="Q56" s="5" t="s">
        <v>93</v>
      </c>
      <c r="R56" s="5" t="s">
        <v>93</v>
      </c>
      <c r="S56" s="5" t="s">
        <v>93</v>
      </c>
      <c r="T56" s="5" t="s">
        <v>93</v>
      </c>
      <c r="U56" s="5" t="s">
        <v>93</v>
      </c>
      <c r="V56" s="5" t="s">
        <v>93</v>
      </c>
      <c r="W56" s="5" t="s">
        <v>93</v>
      </c>
      <c r="X56" s="5">
        <v>0</v>
      </c>
      <c r="Y56" s="5" t="s">
        <v>109</v>
      </c>
    </row>
    <row r="57" spans="1:25" hidden="1" x14ac:dyDescent="0.25">
      <c r="A57" s="5" t="s">
        <v>612</v>
      </c>
      <c r="B57" s="5" t="s">
        <v>613</v>
      </c>
      <c r="C57" s="5" t="s">
        <v>611</v>
      </c>
      <c r="D57" s="5">
        <v>10</v>
      </c>
      <c r="E57" s="5" t="s">
        <v>122</v>
      </c>
      <c r="F57" s="5" t="s">
        <v>116</v>
      </c>
      <c r="G57" s="5" t="s">
        <v>123</v>
      </c>
      <c r="H57" s="5" t="s">
        <v>118</v>
      </c>
      <c r="I57" s="5" t="s">
        <v>95</v>
      </c>
      <c r="J57" s="5">
        <v>0</v>
      </c>
      <c r="K57" s="5">
        <v>2018</v>
      </c>
      <c r="L57" s="5" t="s">
        <v>89</v>
      </c>
      <c r="M57" s="5" t="s">
        <v>90</v>
      </c>
      <c r="N57" s="5" t="s">
        <v>91</v>
      </c>
      <c r="O57" s="5" t="s">
        <v>92</v>
      </c>
      <c r="P57" s="5" t="s">
        <v>93</v>
      </c>
      <c r="Q57" s="5" t="s">
        <v>93</v>
      </c>
      <c r="R57" s="5" t="s">
        <v>93</v>
      </c>
      <c r="S57" s="5" t="s">
        <v>93</v>
      </c>
      <c r="T57" s="5" t="s">
        <v>93</v>
      </c>
      <c r="U57" s="5" t="s">
        <v>93</v>
      </c>
      <c r="V57" s="5" t="s">
        <v>93</v>
      </c>
      <c r="W57" s="5" t="s">
        <v>93</v>
      </c>
      <c r="X57" s="5">
        <v>0</v>
      </c>
      <c r="Y57" s="5" t="s">
        <v>109</v>
      </c>
    </row>
    <row r="58" spans="1:25" hidden="1" x14ac:dyDescent="0.25">
      <c r="A58" s="5" t="s">
        <v>614</v>
      </c>
      <c r="B58" s="5" t="s">
        <v>615</v>
      </c>
      <c r="C58" s="5" t="s">
        <v>611</v>
      </c>
      <c r="D58" s="5">
        <v>10</v>
      </c>
      <c r="E58" s="5" t="s">
        <v>122</v>
      </c>
      <c r="F58" s="5" t="s">
        <v>116</v>
      </c>
      <c r="G58" s="5" t="s">
        <v>123</v>
      </c>
      <c r="H58" s="5" t="s">
        <v>118</v>
      </c>
      <c r="I58" s="5" t="s">
        <v>13</v>
      </c>
      <c r="J58" s="5">
        <v>0</v>
      </c>
      <c r="K58" s="5">
        <v>2018</v>
      </c>
      <c r="L58" s="5" t="s">
        <v>89</v>
      </c>
      <c r="M58" s="5" t="s">
        <v>90</v>
      </c>
      <c r="N58" s="5" t="s">
        <v>91</v>
      </c>
      <c r="O58" s="5" t="s">
        <v>92</v>
      </c>
      <c r="P58" s="5" t="s">
        <v>93</v>
      </c>
      <c r="Q58" s="5" t="s">
        <v>93</v>
      </c>
      <c r="R58" s="5" t="s">
        <v>93</v>
      </c>
      <c r="S58" s="5" t="s">
        <v>93</v>
      </c>
      <c r="T58" s="5" t="s">
        <v>93</v>
      </c>
      <c r="U58" s="5" t="s">
        <v>93</v>
      </c>
      <c r="V58" s="5" t="s">
        <v>93</v>
      </c>
      <c r="W58" s="5" t="s">
        <v>93</v>
      </c>
      <c r="X58" s="5">
        <v>0</v>
      </c>
      <c r="Y58" s="5" t="s">
        <v>109</v>
      </c>
    </row>
    <row r="59" spans="1:25" hidden="1" x14ac:dyDescent="0.25">
      <c r="A59" s="5" t="s">
        <v>616</v>
      </c>
      <c r="B59" s="5" t="s">
        <v>617</v>
      </c>
      <c r="C59" s="5" t="s">
        <v>611</v>
      </c>
      <c r="D59" s="5">
        <v>10</v>
      </c>
      <c r="E59" s="5" t="s">
        <v>122</v>
      </c>
      <c r="F59" s="5" t="s">
        <v>116</v>
      </c>
      <c r="G59" s="5" t="s">
        <v>123</v>
      </c>
      <c r="H59" s="5" t="s">
        <v>118</v>
      </c>
      <c r="I59" s="5" t="s">
        <v>71</v>
      </c>
      <c r="J59" s="5" t="s">
        <v>124</v>
      </c>
      <c r="K59" s="5">
        <v>2018</v>
      </c>
      <c r="L59" s="5" t="s">
        <v>89</v>
      </c>
      <c r="M59" s="5" t="s">
        <v>90</v>
      </c>
      <c r="N59" s="5" t="s">
        <v>91</v>
      </c>
      <c r="O59" s="5" t="s">
        <v>92</v>
      </c>
      <c r="P59" s="5" t="s">
        <v>93</v>
      </c>
      <c r="Q59" s="5" t="s">
        <v>93</v>
      </c>
      <c r="R59" s="5" t="s">
        <v>93</v>
      </c>
      <c r="S59" s="5" t="s">
        <v>93</v>
      </c>
      <c r="T59" s="5" t="s">
        <v>93</v>
      </c>
      <c r="U59" s="5" t="s">
        <v>93</v>
      </c>
      <c r="V59" s="5" t="s">
        <v>93</v>
      </c>
      <c r="W59" s="5" t="s">
        <v>93</v>
      </c>
      <c r="X59" s="5" t="s">
        <v>124</v>
      </c>
      <c r="Y59" s="5" t="s">
        <v>109</v>
      </c>
    </row>
    <row r="60" spans="1:25" hidden="1" x14ac:dyDescent="0.25">
      <c r="A60" s="5" t="s">
        <v>618</v>
      </c>
      <c r="B60" s="5" t="s">
        <v>619</v>
      </c>
      <c r="C60" s="5" t="s">
        <v>620</v>
      </c>
      <c r="D60" s="5">
        <v>11</v>
      </c>
      <c r="E60" s="5" t="s">
        <v>125</v>
      </c>
      <c r="F60" s="5" t="s">
        <v>126</v>
      </c>
      <c r="G60" s="5" t="s">
        <v>127</v>
      </c>
      <c r="H60" s="5" t="s">
        <v>128</v>
      </c>
      <c r="I60" s="5" t="s">
        <v>95</v>
      </c>
      <c r="J60" s="5">
        <v>0</v>
      </c>
      <c r="K60" s="5">
        <v>2018</v>
      </c>
      <c r="L60" s="5" t="s">
        <v>89</v>
      </c>
      <c r="M60" s="5" t="s">
        <v>90</v>
      </c>
      <c r="N60" s="5" t="s">
        <v>91</v>
      </c>
      <c r="O60" s="5">
        <v>0</v>
      </c>
      <c r="P60" s="5">
        <v>0</v>
      </c>
      <c r="Q60" s="5" t="s">
        <v>93</v>
      </c>
      <c r="R60" s="5">
        <v>0</v>
      </c>
      <c r="S60" s="5" t="s">
        <v>93</v>
      </c>
      <c r="T60" s="5" t="s">
        <v>93</v>
      </c>
      <c r="U60" s="5" t="s">
        <v>93</v>
      </c>
      <c r="V60" s="5">
        <v>0</v>
      </c>
      <c r="W60" s="5">
        <v>0</v>
      </c>
      <c r="X60" s="5">
        <v>0</v>
      </c>
      <c r="Y60" s="5" t="s">
        <v>109</v>
      </c>
    </row>
    <row r="61" spans="1:25" hidden="1" x14ac:dyDescent="0.25">
      <c r="A61" s="5" t="s">
        <v>621</v>
      </c>
      <c r="B61" s="5" t="s">
        <v>622</v>
      </c>
      <c r="C61" s="5" t="s">
        <v>620</v>
      </c>
      <c r="D61" s="5">
        <v>11</v>
      </c>
      <c r="E61" s="5" t="s">
        <v>125</v>
      </c>
      <c r="F61" s="5" t="s">
        <v>126</v>
      </c>
      <c r="G61" s="5" t="s">
        <v>127</v>
      </c>
      <c r="H61" s="5" t="s">
        <v>128</v>
      </c>
      <c r="I61" s="5" t="s">
        <v>71</v>
      </c>
      <c r="J61" s="5">
        <v>0</v>
      </c>
      <c r="K61" s="5">
        <v>2018</v>
      </c>
      <c r="L61" s="5" t="s">
        <v>89</v>
      </c>
      <c r="M61" s="5" t="s">
        <v>90</v>
      </c>
      <c r="N61" s="5" t="s">
        <v>91</v>
      </c>
      <c r="O61" s="5">
        <v>0</v>
      </c>
      <c r="P61" s="5">
        <v>0</v>
      </c>
      <c r="Q61" s="5" t="s">
        <v>93</v>
      </c>
      <c r="R61" s="5">
        <v>0</v>
      </c>
      <c r="S61" s="5" t="s">
        <v>93</v>
      </c>
      <c r="T61" s="5" t="s">
        <v>93</v>
      </c>
      <c r="U61" s="5" t="s">
        <v>93</v>
      </c>
      <c r="V61" s="5">
        <v>0</v>
      </c>
      <c r="W61" s="5">
        <v>0</v>
      </c>
      <c r="X61" s="5">
        <v>0</v>
      </c>
      <c r="Y61" s="5" t="s">
        <v>109</v>
      </c>
    </row>
    <row r="62" spans="1:25" hidden="1" x14ac:dyDescent="0.25">
      <c r="A62" s="5" t="s">
        <v>623</v>
      </c>
      <c r="B62" s="5" t="s">
        <v>624</v>
      </c>
      <c r="C62" s="5" t="s">
        <v>625</v>
      </c>
      <c r="D62" s="5">
        <v>12</v>
      </c>
      <c r="E62" s="5" t="s">
        <v>129</v>
      </c>
      <c r="F62" s="5" t="s">
        <v>55</v>
      </c>
      <c r="G62" s="5" t="s">
        <v>130</v>
      </c>
      <c r="H62" s="5" t="s">
        <v>131</v>
      </c>
      <c r="I62" s="5" t="s">
        <v>21</v>
      </c>
      <c r="J62" s="5">
        <v>17</v>
      </c>
      <c r="K62" s="5">
        <v>2018</v>
      </c>
      <c r="L62" s="5" t="s">
        <v>89</v>
      </c>
      <c r="M62" s="5" t="s">
        <v>90</v>
      </c>
      <c r="N62" s="5" t="s">
        <v>91</v>
      </c>
      <c r="O62" s="5">
        <v>17</v>
      </c>
      <c r="P62" s="5">
        <v>0</v>
      </c>
      <c r="Q62" s="5">
        <v>0</v>
      </c>
      <c r="R62" s="5">
        <v>0</v>
      </c>
      <c r="S62" s="5">
        <v>0</v>
      </c>
      <c r="T62" s="5">
        <v>-5.5555555555555552E-2</v>
      </c>
      <c r="U62" s="5">
        <v>-5.5555555555555552E-2</v>
      </c>
      <c r="V62" s="5">
        <v>1</v>
      </c>
      <c r="W62" s="5">
        <v>18</v>
      </c>
      <c r="X62" s="5">
        <v>17</v>
      </c>
      <c r="Y62" s="5" t="s">
        <v>120</v>
      </c>
    </row>
    <row r="63" spans="1:25" hidden="1" x14ac:dyDescent="0.25">
      <c r="A63" s="5" t="s">
        <v>626</v>
      </c>
      <c r="B63" s="5" t="s">
        <v>627</v>
      </c>
      <c r="C63" s="5" t="s">
        <v>625</v>
      </c>
      <c r="D63" s="5">
        <v>12</v>
      </c>
      <c r="E63" s="5" t="s">
        <v>129</v>
      </c>
      <c r="F63" s="5" t="s">
        <v>55</v>
      </c>
      <c r="G63" s="5" t="s">
        <v>130</v>
      </c>
      <c r="H63" s="5" t="s">
        <v>131</v>
      </c>
      <c r="I63" s="5" t="s">
        <v>132</v>
      </c>
      <c r="J63" s="5">
        <v>150</v>
      </c>
      <c r="K63" s="5">
        <v>2018</v>
      </c>
      <c r="L63" s="5" t="s">
        <v>89</v>
      </c>
      <c r="M63" s="5" t="s">
        <v>90</v>
      </c>
      <c r="N63" s="5" t="s">
        <v>91</v>
      </c>
      <c r="O63" s="5">
        <v>150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150</v>
      </c>
      <c r="X63" s="5">
        <v>150</v>
      </c>
      <c r="Y63" s="5" t="s">
        <v>120</v>
      </c>
    </row>
    <row r="64" spans="1:25" hidden="1" x14ac:dyDescent="0.25">
      <c r="A64" s="5" t="s">
        <v>628</v>
      </c>
      <c r="B64" s="5" t="s">
        <v>629</v>
      </c>
      <c r="C64" s="5" t="s">
        <v>625</v>
      </c>
      <c r="D64" s="5">
        <v>12</v>
      </c>
      <c r="E64" s="5" t="s">
        <v>129</v>
      </c>
      <c r="F64" s="5" t="s">
        <v>55</v>
      </c>
      <c r="G64" s="5" t="s">
        <v>130</v>
      </c>
      <c r="H64" s="5" t="s">
        <v>131</v>
      </c>
      <c r="I64" s="5" t="s">
        <v>11</v>
      </c>
      <c r="J64" s="5">
        <v>7908</v>
      </c>
      <c r="K64" s="5">
        <v>2018</v>
      </c>
      <c r="L64" s="5" t="s">
        <v>89</v>
      </c>
      <c r="M64" s="5" t="s">
        <v>90</v>
      </c>
      <c r="N64" s="5" t="s">
        <v>91</v>
      </c>
      <c r="O64" s="5">
        <v>7908</v>
      </c>
      <c r="P64" s="5">
        <v>0</v>
      </c>
      <c r="Q64" s="5">
        <v>0</v>
      </c>
      <c r="R64" s="5">
        <v>0</v>
      </c>
      <c r="S64" s="5">
        <v>0</v>
      </c>
      <c r="T64" s="5">
        <v>-4.9861828667547757E-2</v>
      </c>
      <c r="U64" s="5">
        <v>-4.9861828667547757E-2</v>
      </c>
      <c r="V64" s="5">
        <v>415</v>
      </c>
      <c r="W64" s="5">
        <v>8323</v>
      </c>
      <c r="X64" s="5">
        <v>7908</v>
      </c>
      <c r="Y64" s="5" t="s">
        <v>120</v>
      </c>
    </row>
    <row r="65" spans="1:25" hidden="1" x14ac:dyDescent="0.25">
      <c r="A65" s="5" t="s">
        <v>630</v>
      </c>
      <c r="B65" s="5" t="s">
        <v>631</v>
      </c>
      <c r="C65" s="5" t="s">
        <v>625</v>
      </c>
      <c r="D65" s="5">
        <v>12</v>
      </c>
      <c r="E65" s="5" t="s">
        <v>129</v>
      </c>
      <c r="F65" s="5" t="s">
        <v>55</v>
      </c>
      <c r="G65" s="5" t="s">
        <v>130</v>
      </c>
      <c r="H65" s="5" t="s">
        <v>131</v>
      </c>
      <c r="I65" s="5" t="s">
        <v>14</v>
      </c>
      <c r="J65" s="5">
        <v>110</v>
      </c>
      <c r="K65" s="5">
        <v>2018</v>
      </c>
      <c r="L65" s="5" t="s">
        <v>89</v>
      </c>
      <c r="M65" s="5" t="s">
        <v>90</v>
      </c>
      <c r="N65" s="5" t="s">
        <v>91</v>
      </c>
      <c r="O65" s="5">
        <v>110</v>
      </c>
      <c r="P65" s="5">
        <v>0</v>
      </c>
      <c r="Q65" s="5">
        <v>0</v>
      </c>
      <c r="R65" s="5">
        <v>0</v>
      </c>
      <c r="S65" s="5">
        <v>0</v>
      </c>
      <c r="T65" s="5">
        <v>-5.1724137931034482E-2</v>
      </c>
      <c r="U65" s="5">
        <v>-5.1724137931034482E-2</v>
      </c>
      <c r="V65" s="5">
        <v>6</v>
      </c>
      <c r="W65" s="5">
        <v>116</v>
      </c>
      <c r="X65" s="5">
        <v>110</v>
      </c>
      <c r="Y65" s="5" t="s">
        <v>120</v>
      </c>
    </row>
    <row r="66" spans="1:25" hidden="1" x14ac:dyDescent="0.25">
      <c r="A66" s="5" t="s">
        <v>632</v>
      </c>
      <c r="B66" s="5" t="s">
        <v>633</v>
      </c>
      <c r="C66" s="5" t="s">
        <v>625</v>
      </c>
      <c r="D66" s="5">
        <v>12</v>
      </c>
      <c r="E66" s="5" t="s">
        <v>129</v>
      </c>
      <c r="F66" s="5" t="s">
        <v>55</v>
      </c>
      <c r="G66" s="5" t="s">
        <v>130</v>
      </c>
      <c r="H66" s="5" t="s">
        <v>131</v>
      </c>
      <c r="I66" s="5" t="s">
        <v>4</v>
      </c>
      <c r="J66" s="5">
        <v>30</v>
      </c>
      <c r="K66" s="5">
        <v>2018</v>
      </c>
      <c r="L66" s="5" t="s">
        <v>89</v>
      </c>
      <c r="M66" s="5" t="s">
        <v>90</v>
      </c>
      <c r="N66" s="5" t="s">
        <v>91</v>
      </c>
      <c r="O66" s="5">
        <v>30</v>
      </c>
      <c r="P66" s="5">
        <v>0</v>
      </c>
      <c r="Q66" s="5">
        <v>0</v>
      </c>
      <c r="R66" s="5">
        <v>0</v>
      </c>
      <c r="S66" s="5">
        <v>0</v>
      </c>
      <c r="T66" s="5">
        <v>-6.25E-2</v>
      </c>
      <c r="U66" s="5">
        <v>-6.25E-2</v>
      </c>
      <c r="V66" s="5">
        <v>2</v>
      </c>
      <c r="W66" s="5">
        <v>32</v>
      </c>
      <c r="X66" s="5">
        <v>30</v>
      </c>
      <c r="Y66" s="5" t="s">
        <v>120</v>
      </c>
    </row>
    <row r="67" spans="1:25" hidden="1" x14ac:dyDescent="0.25">
      <c r="A67" s="5" t="s">
        <v>634</v>
      </c>
      <c r="B67" s="5" t="s">
        <v>635</v>
      </c>
      <c r="C67" s="5" t="s">
        <v>625</v>
      </c>
      <c r="D67" s="5">
        <v>12</v>
      </c>
      <c r="E67" s="5" t="s">
        <v>129</v>
      </c>
      <c r="F67" s="5" t="s">
        <v>55</v>
      </c>
      <c r="G67" s="5" t="s">
        <v>130</v>
      </c>
      <c r="H67" s="5" t="s">
        <v>131</v>
      </c>
      <c r="I67" s="5" t="s">
        <v>22</v>
      </c>
      <c r="J67" s="5">
        <v>7</v>
      </c>
      <c r="K67" s="5">
        <v>2018</v>
      </c>
      <c r="L67" s="5" t="s">
        <v>89</v>
      </c>
      <c r="M67" s="5" t="s">
        <v>90</v>
      </c>
      <c r="N67" s="5" t="s">
        <v>91</v>
      </c>
      <c r="O67" s="5">
        <v>7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7</v>
      </c>
      <c r="X67" s="5">
        <v>7</v>
      </c>
      <c r="Y67" s="5" t="s">
        <v>120</v>
      </c>
    </row>
    <row r="68" spans="1:25" hidden="1" x14ac:dyDescent="0.25">
      <c r="A68" s="5" t="s">
        <v>636</v>
      </c>
      <c r="B68" s="5" t="s">
        <v>637</v>
      </c>
      <c r="C68" s="5" t="s">
        <v>625</v>
      </c>
      <c r="D68" s="5">
        <v>12</v>
      </c>
      <c r="E68" s="5" t="s">
        <v>129</v>
      </c>
      <c r="F68" s="5" t="s">
        <v>55</v>
      </c>
      <c r="G68" s="5" t="s">
        <v>130</v>
      </c>
      <c r="H68" s="5" t="s">
        <v>131</v>
      </c>
      <c r="I68" s="5" t="s">
        <v>119</v>
      </c>
      <c r="J68" s="5">
        <v>150</v>
      </c>
      <c r="K68" s="5">
        <v>2018</v>
      </c>
      <c r="L68" s="5" t="s">
        <v>89</v>
      </c>
      <c r="M68" s="5" t="s">
        <v>90</v>
      </c>
      <c r="N68" s="5" t="s">
        <v>91</v>
      </c>
      <c r="O68" s="5">
        <v>150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150</v>
      </c>
      <c r="X68" s="5">
        <v>150</v>
      </c>
      <c r="Y68" s="5" t="s">
        <v>120</v>
      </c>
    </row>
    <row r="69" spans="1:25" hidden="1" x14ac:dyDescent="0.25">
      <c r="A69" s="5" t="s">
        <v>638</v>
      </c>
      <c r="B69" s="5" t="s">
        <v>639</v>
      </c>
      <c r="C69" s="5" t="s">
        <v>625</v>
      </c>
      <c r="D69" s="5">
        <v>12</v>
      </c>
      <c r="E69" s="5" t="s">
        <v>129</v>
      </c>
      <c r="F69" s="5" t="s">
        <v>55</v>
      </c>
      <c r="G69" s="5" t="s">
        <v>130</v>
      </c>
      <c r="H69" s="5" t="s">
        <v>131</v>
      </c>
      <c r="I69" s="5" t="s">
        <v>133</v>
      </c>
      <c r="J69" s="5">
        <v>30</v>
      </c>
      <c r="K69" s="5">
        <v>2018</v>
      </c>
      <c r="L69" s="5" t="s">
        <v>89</v>
      </c>
      <c r="M69" s="5" t="s">
        <v>90</v>
      </c>
      <c r="N69" s="5" t="s">
        <v>91</v>
      </c>
      <c r="O69" s="5">
        <v>30</v>
      </c>
      <c r="P69" s="5">
        <v>0</v>
      </c>
      <c r="Q69" s="5">
        <v>0</v>
      </c>
      <c r="R69" s="5">
        <v>0</v>
      </c>
      <c r="S69" s="5">
        <v>0</v>
      </c>
      <c r="T69" s="5">
        <v>-6.25E-2</v>
      </c>
      <c r="U69" s="5">
        <v>-6.25E-2</v>
      </c>
      <c r="V69" s="5">
        <v>2</v>
      </c>
      <c r="W69" s="5">
        <v>32</v>
      </c>
      <c r="X69" s="5">
        <v>30</v>
      </c>
      <c r="Y69" s="5" t="s">
        <v>120</v>
      </c>
    </row>
    <row r="70" spans="1:25" hidden="1" x14ac:dyDescent="0.25">
      <c r="A70" s="5" t="s">
        <v>640</v>
      </c>
      <c r="B70" s="5" t="s">
        <v>641</v>
      </c>
      <c r="C70" s="5" t="s">
        <v>625</v>
      </c>
      <c r="D70" s="5">
        <v>12</v>
      </c>
      <c r="E70" s="5" t="s">
        <v>129</v>
      </c>
      <c r="F70" s="5" t="s">
        <v>55</v>
      </c>
      <c r="G70" s="5" t="s">
        <v>130</v>
      </c>
      <c r="H70" s="5" t="s">
        <v>131</v>
      </c>
      <c r="I70" s="5" t="s">
        <v>20</v>
      </c>
      <c r="J70" s="5">
        <v>3</v>
      </c>
      <c r="K70" s="5">
        <v>2018</v>
      </c>
      <c r="L70" s="5" t="s">
        <v>89</v>
      </c>
      <c r="M70" s="5" t="s">
        <v>90</v>
      </c>
      <c r="N70" s="5" t="s">
        <v>91</v>
      </c>
      <c r="O70" s="5">
        <v>3</v>
      </c>
      <c r="P70" s="5">
        <v>0</v>
      </c>
      <c r="Q70" s="5">
        <v>0</v>
      </c>
      <c r="R70" s="5">
        <v>0</v>
      </c>
      <c r="S70" s="5">
        <v>0</v>
      </c>
      <c r="T70" s="5">
        <v>-0.25</v>
      </c>
      <c r="U70" s="5">
        <v>-0.25</v>
      </c>
      <c r="V70" s="5">
        <v>1</v>
      </c>
      <c r="W70" s="5">
        <v>4</v>
      </c>
      <c r="X70" s="5">
        <v>3</v>
      </c>
      <c r="Y70" s="5" t="s">
        <v>120</v>
      </c>
    </row>
    <row r="71" spans="1:25" hidden="1" x14ac:dyDescent="0.25">
      <c r="A71" s="5" t="s">
        <v>642</v>
      </c>
      <c r="B71" s="5" t="s">
        <v>643</v>
      </c>
      <c r="C71" s="5" t="s">
        <v>625</v>
      </c>
      <c r="D71" s="5">
        <v>12</v>
      </c>
      <c r="E71" s="5" t="s">
        <v>129</v>
      </c>
      <c r="F71" s="5" t="s">
        <v>55</v>
      </c>
      <c r="G71" s="5" t="s">
        <v>130</v>
      </c>
      <c r="H71" s="5" t="s">
        <v>131</v>
      </c>
      <c r="I71" s="5" t="s">
        <v>5</v>
      </c>
      <c r="J71" s="5">
        <v>347</v>
      </c>
      <c r="K71" s="5">
        <v>2018</v>
      </c>
      <c r="L71" s="5" t="s">
        <v>89</v>
      </c>
      <c r="M71" s="5" t="s">
        <v>90</v>
      </c>
      <c r="N71" s="5" t="s">
        <v>91</v>
      </c>
      <c r="O71" s="5">
        <v>347</v>
      </c>
      <c r="P71" s="5">
        <v>0</v>
      </c>
      <c r="Q71" s="5">
        <v>0</v>
      </c>
      <c r="R71" s="5">
        <v>0</v>
      </c>
      <c r="S71" s="5">
        <v>0</v>
      </c>
      <c r="T71" s="5">
        <v>-4.9315068493150684E-2</v>
      </c>
      <c r="U71" s="5">
        <v>-4.9315068493150684E-2</v>
      </c>
      <c r="V71" s="5">
        <v>18</v>
      </c>
      <c r="W71" s="5">
        <v>365</v>
      </c>
      <c r="X71" s="5">
        <v>347</v>
      </c>
      <c r="Y71" s="5" t="s">
        <v>120</v>
      </c>
    </row>
    <row r="72" spans="1:25" hidden="1" x14ac:dyDescent="0.25">
      <c r="A72" s="5" t="s">
        <v>644</v>
      </c>
      <c r="B72" s="5" t="s">
        <v>645</v>
      </c>
      <c r="C72" s="5" t="s">
        <v>625</v>
      </c>
      <c r="D72" s="5">
        <v>12</v>
      </c>
      <c r="E72" s="5" t="s">
        <v>129</v>
      </c>
      <c r="F72" s="5" t="s">
        <v>55</v>
      </c>
      <c r="G72" s="5" t="s">
        <v>130</v>
      </c>
      <c r="H72" s="5" t="s">
        <v>131</v>
      </c>
      <c r="I72" s="5" t="s">
        <v>9</v>
      </c>
      <c r="J72" s="5">
        <v>2011</v>
      </c>
      <c r="K72" s="5">
        <v>2018</v>
      </c>
      <c r="L72" s="5" t="s">
        <v>89</v>
      </c>
      <c r="M72" s="5" t="s">
        <v>90</v>
      </c>
      <c r="N72" s="5" t="s">
        <v>91</v>
      </c>
      <c r="O72" s="5">
        <v>2011</v>
      </c>
      <c r="P72" s="5">
        <v>0</v>
      </c>
      <c r="Q72" s="5">
        <v>0</v>
      </c>
      <c r="R72" s="5">
        <v>0</v>
      </c>
      <c r="S72" s="5">
        <v>0</v>
      </c>
      <c r="T72" s="5">
        <v>-5.0070854983467174E-2</v>
      </c>
      <c r="U72" s="5">
        <v>-5.0070854983467174E-2</v>
      </c>
      <c r="V72" s="5">
        <v>106</v>
      </c>
      <c r="W72" s="5">
        <v>2117</v>
      </c>
      <c r="X72" s="5">
        <v>2011</v>
      </c>
      <c r="Y72" s="5" t="s">
        <v>120</v>
      </c>
    </row>
    <row r="73" spans="1:25" hidden="1" x14ac:dyDescent="0.25">
      <c r="A73" s="5" t="s">
        <v>646</v>
      </c>
      <c r="B73" s="5" t="s">
        <v>647</v>
      </c>
      <c r="C73" s="5" t="s">
        <v>625</v>
      </c>
      <c r="D73" s="5">
        <v>12</v>
      </c>
      <c r="E73" s="5" t="s">
        <v>129</v>
      </c>
      <c r="F73" s="5" t="s">
        <v>55</v>
      </c>
      <c r="G73" s="5" t="s">
        <v>130</v>
      </c>
      <c r="H73" s="5" t="s">
        <v>131</v>
      </c>
      <c r="I73" s="5" t="s">
        <v>95</v>
      </c>
      <c r="J73" s="5">
        <v>10463</v>
      </c>
      <c r="K73" s="5">
        <v>2018</v>
      </c>
      <c r="L73" s="5" t="s">
        <v>89</v>
      </c>
      <c r="M73" s="5" t="s">
        <v>90</v>
      </c>
      <c r="N73" s="5" t="s">
        <v>91</v>
      </c>
      <c r="O73" s="5">
        <v>10463</v>
      </c>
      <c r="P73" s="5">
        <v>0</v>
      </c>
      <c r="Q73" s="5">
        <v>0</v>
      </c>
      <c r="R73" s="5">
        <v>0</v>
      </c>
      <c r="S73" s="5">
        <v>0</v>
      </c>
      <c r="T73" s="5">
        <v>-5.0027238060650084E-2</v>
      </c>
      <c r="U73" s="5">
        <v>-5.0027238060650084E-2</v>
      </c>
      <c r="V73" s="5">
        <v>551</v>
      </c>
      <c r="W73" s="5">
        <v>11014</v>
      </c>
      <c r="X73" s="5">
        <v>10463</v>
      </c>
      <c r="Y73" s="5" t="s">
        <v>120</v>
      </c>
    </row>
    <row r="74" spans="1:25" hidden="1" x14ac:dyDescent="0.25">
      <c r="A74" s="5" t="s">
        <v>648</v>
      </c>
      <c r="B74" s="5" t="s">
        <v>649</v>
      </c>
      <c r="C74" s="5" t="s">
        <v>625</v>
      </c>
      <c r="D74" s="5">
        <v>12</v>
      </c>
      <c r="E74" s="5" t="s">
        <v>129</v>
      </c>
      <c r="F74" s="5" t="s">
        <v>55</v>
      </c>
      <c r="G74" s="5" t="s">
        <v>130</v>
      </c>
      <c r="H74" s="5" t="s">
        <v>131</v>
      </c>
      <c r="I74" s="5" t="s">
        <v>71</v>
      </c>
      <c r="J74" s="5">
        <v>10763</v>
      </c>
      <c r="K74" s="5">
        <v>2018</v>
      </c>
      <c r="L74" s="5" t="s">
        <v>89</v>
      </c>
      <c r="M74" s="5" t="s">
        <v>90</v>
      </c>
      <c r="N74" s="5" t="s">
        <v>91</v>
      </c>
      <c r="O74" s="5">
        <v>10763</v>
      </c>
      <c r="P74" s="5">
        <v>0</v>
      </c>
      <c r="Q74" s="5">
        <v>0</v>
      </c>
      <c r="R74" s="5">
        <v>0</v>
      </c>
      <c r="S74" s="5">
        <v>0</v>
      </c>
      <c r="T74" s="5">
        <v>-4.8700724765776915E-2</v>
      </c>
      <c r="U74" s="5">
        <v>-4.8700724765776915E-2</v>
      </c>
      <c r="V74" s="5">
        <v>551</v>
      </c>
      <c r="W74" s="5">
        <v>11314</v>
      </c>
      <c r="X74" s="5">
        <v>10763</v>
      </c>
      <c r="Y74" s="5" t="s">
        <v>120</v>
      </c>
    </row>
    <row r="75" spans="1:25" hidden="1" x14ac:dyDescent="0.25">
      <c r="A75" s="5" t="s">
        <v>650</v>
      </c>
      <c r="B75" s="5" t="s">
        <v>651</v>
      </c>
      <c r="C75" s="5" t="s">
        <v>652</v>
      </c>
      <c r="D75" s="5">
        <v>15</v>
      </c>
      <c r="E75" s="5" t="s">
        <v>134</v>
      </c>
      <c r="F75" s="5" t="s">
        <v>55</v>
      </c>
      <c r="G75" s="5" t="s">
        <v>135</v>
      </c>
      <c r="H75" s="5" t="s">
        <v>136</v>
      </c>
      <c r="I75" s="5" t="s">
        <v>21</v>
      </c>
      <c r="J75" s="5">
        <v>1</v>
      </c>
      <c r="K75" s="5">
        <v>2018</v>
      </c>
      <c r="L75" s="5" t="s">
        <v>89</v>
      </c>
      <c r="M75" s="5" t="s">
        <v>90</v>
      </c>
      <c r="N75" s="5" t="s">
        <v>91</v>
      </c>
      <c r="O75" s="5">
        <v>0</v>
      </c>
      <c r="P75" s="5">
        <v>1</v>
      </c>
      <c r="Q75" s="5">
        <v>1</v>
      </c>
      <c r="R75" s="5">
        <v>1</v>
      </c>
      <c r="S75" s="5" t="s">
        <v>137</v>
      </c>
      <c r="T75" s="5" t="s">
        <v>93</v>
      </c>
      <c r="U75" s="5">
        <v>-1</v>
      </c>
      <c r="V75" s="5">
        <v>1</v>
      </c>
      <c r="W75" s="5">
        <v>1</v>
      </c>
      <c r="X75" s="5">
        <v>0</v>
      </c>
      <c r="Y75" s="5" t="s">
        <v>104</v>
      </c>
    </row>
    <row r="76" spans="1:25" hidden="1" x14ac:dyDescent="0.25">
      <c r="A76" s="5" t="s">
        <v>653</v>
      </c>
      <c r="B76" s="5" t="s">
        <v>654</v>
      </c>
      <c r="C76" s="5" t="s">
        <v>652</v>
      </c>
      <c r="D76" s="5">
        <v>15</v>
      </c>
      <c r="E76" s="5" t="s">
        <v>134</v>
      </c>
      <c r="F76" s="5" t="s">
        <v>55</v>
      </c>
      <c r="G76" s="5" t="s">
        <v>135</v>
      </c>
      <c r="H76" s="5" t="s">
        <v>136</v>
      </c>
      <c r="I76" s="5" t="s">
        <v>11</v>
      </c>
      <c r="J76" s="5">
        <v>7</v>
      </c>
      <c r="K76" s="5">
        <v>2018</v>
      </c>
      <c r="L76" s="5" t="s">
        <v>89</v>
      </c>
      <c r="M76" s="5" t="s">
        <v>90</v>
      </c>
      <c r="N76" s="5" t="s">
        <v>91</v>
      </c>
      <c r="O76" s="5">
        <v>0</v>
      </c>
      <c r="P76" s="5">
        <v>7</v>
      </c>
      <c r="Q76" s="5">
        <v>1</v>
      </c>
      <c r="R76" s="5">
        <v>7</v>
      </c>
      <c r="S76" s="5" t="s">
        <v>137</v>
      </c>
      <c r="T76" s="5" t="s">
        <v>93</v>
      </c>
      <c r="U76" s="5">
        <v>-1</v>
      </c>
      <c r="V76" s="5">
        <v>8</v>
      </c>
      <c r="W76" s="5">
        <v>8</v>
      </c>
      <c r="X76" s="5">
        <v>0</v>
      </c>
      <c r="Y76" s="5" t="s">
        <v>104</v>
      </c>
    </row>
    <row r="77" spans="1:25" hidden="1" x14ac:dyDescent="0.25">
      <c r="A77" s="5" t="s">
        <v>655</v>
      </c>
      <c r="B77" s="5" t="s">
        <v>656</v>
      </c>
      <c r="C77" s="5" t="s">
        <v>652</v>
      </c>
      <c r="D77" s="5">
        <v>15</v>
      </c>
      <c r="E77" s="5" t="s">
        <v>134</v>
      </c>
      <c r="F77" s="5" t="s">
        <v>55</v>
      </c>
      <c r="G77" s="5" t="s">
        <v>135</v>
      </c>
      <c r="H77" s="5" t="s">
        <v>136</v>
      </c>
      <c r="I77" s="5" t="s">
        <v>22</v>
      </c>
      <c r="J77" s="5">
        <v>2</v>
      </c>
      <c r="K77" s="5">
        <v>2018</v>
      </c>
      <c r="L77" s="5" t="s">
        <v>89</v>
      </c>
      <c r="M77" s="5" t="s">
        <v>90</v>
      </c>
      <c r="N77" s="5" t="s">
        <v>91</v>
      </c>
      <c r="O77" s="5">
        <v>0</v>
      </c>
      <c r="P77" s="5">
        <v>2</v>
      </c>
      <c r="Q77" s="5">
        <v>1</v>
      </c>
      <c r="R77" s="5">
        <v>2</v>
      </c>
      <c r="S77" s="5" t="s">
        <v>137</v>
      </c>
      <c r="T77" s="5" t="s">
        <v>93</v>
      </c>
      <c r="U77" s="5">
        <v>-1</v>
      </c>
      <c r="V77" s="5">
        <v>3</v>
      </c>
      <c r="W77" s="5">
        <v>3</v>
      </c>
      <c r="X77" s="5">
        <v>0</v>
      </c>
      <c r="Y77" s="5" t="s">
        <v>104</v>
      </c>
    </row>
    <row r="78" spans="1:25" hidden="1" x14ac:dyDescent="0.25">
      <c r="A78" s="5" t="s">
        <v>657</v>
      </c>
      <c r="B78" s="5" t="s">
        <v>658</v>
      </c>
      <c r="C78" s="5" t="s">
        <v>652</v>
      </c>
      <c r="D78" s="5">
        <v>15</v>
      </c>
      <c r="E78" s="5" t="s">
        <v>134</v>
      </c>
      <c r="F78" s="5" t="s">
        <v>55</v>
      </c>
      <c r="G78" s="5" t="s">
        <v>135</v>
      </c>
      <c r="H78" s="5" t="s">
        <v>136</v>
      </c>
      <c r="I78" s="5" t="s">
        <v>133</v>
      </c>
      <c r="J78" s="5">
        <v>1</v>
      </c>
      <c r="K78" s="5">
        <v>2018</v>
      </c>
      <c r="L78" s="5" t="s">
        <v>89</v>
      </c>
      <c r="M78" s="5" t="s">
        <v>90</v>
      </c>
      <c r="N78" s="5" t="s">
        <v>91</v>
      </c>
      <c r="O78" s="5">
        <v>0</v>
      </c>
      <c r="P78" s="5">
        <v>1</v>
      </c>
      <c r="Q78" s="5">
        <v>1</v>
      </c>
      <c r="R78" s="5">
        <v>1</v>
      </c>
      <c r="S78" s="5" t="s">
        <v>137</v>
      </c>
      <c r="T78" s="5" t="s">
        <v>93</v>
      </c>
      <c r="U78" s="5">
        <v>-1</v>
      </c>
      <c r="V78" s="5">
        <v>1</v>
      </c>
      <c r="W78" s="5">
        <v>1</v>
      </c>
      <c r="X78" s="5">
        <v>0</v>
      </c>
      <c r="Y78" s="5" t="s">
        <v>104</v>
      </c>
    </row>
    <row r="79" spans="1:25" hidden="1" x14ac:dyDescent="0.25">
      <c r="A79" s="5" t="s">
        <v>659</v>
      </c>
      <c r="B79" s="5" t="s">
        <v>660</v>
      </c>
      <c r="C79" s="5" t="s">
        <v>652</v>
      </c>
      <c r="D79" s="5">
        <v>15</v>
      </c>
      <c r="E79" s="5" t="s">
        <v>134</v>
      </c>
      <c r="F79" s="5" t="s">
        <v>55</v>
      </c>
      <c r="G79" s="5" t="s">
        <v>135</v>
      </c>
      <c r="H79" s="5" t="s">
        <v>136</v>
      </c>
      <c r="I79" s="5" t="s">
        <v>5</v>
      </c>
      <c r="J79" s="5">
        <v>273</v>
      </c>
      <c r="K79" s="5">
        <v>2018</v>
      </c>
      <c r="L79" s="5" t="s">
        <v>89</v>
      </c>
      <c r="M79" s="5" t="s">
        <v>90</v>
      </c>
      <c r="N79" s="5" t="s">
        <v>91</v>
      </c>
      <c r="O79" s="5">
        <v>0</v>
      </c>
      <c r="P79" s="5">
        <v>273</v>
      </c>
      <c r="Q79" s="5">
        <v>1</v>
      </c>
      <c r="R79" s="5">
        <v>273</v>
      </c>
      <c r="S79" s="5" t="s">
        <v>137</v>
      </c>
      <c r="T79" s="5" t="s">
        <v>93</v>
      </c>
      <c r="U79" s="5">
        <v>-1</v>
      </c>
      <c r="V79" s="5">
        <v>341</v>
      </c>
      <c r="W79" s="5">
        <v>341</v>
      </c>
      <c r="X79" s="5">
        <v>0</v>
      </c>
      <c r="Y79" s="5" t="s">
        <v>104</v>
      </c>
    </row>
    <row r="80" spans="1:25" hidden="1" x14ac:dyDescent="0.25">
      <c r="A80" s="5" t="s">
        <v>661</v>
      </c>
      <c r="B80" s="5" t="s">
        <v>662</v>
      </c>
      <c r="C80" s="5" t="s">
        <v>652</v>
      </c>
      <c r="D80" s="5">
        <v>15</v>
      </c>
      <c r="E80" s="5" t="s">
        <v>134</v>
      </c>
      <c r="F80" s="5" t="s">
        <v>55</v>
      </c>
      <c r="G80" s="5" t="s">
        <v>135</v>
      </c>
      <c r="H80" s="5" t="s">
        <v>136</v>
      </c>
      <c r="I80" s="5" t="s">
        <v>9</v>
      </c>
      <c r="J80" s="5">
        <v>2</v>
      </c>
      <c r="K80" s="5">
        <v>2018</v>
      </c>
      <c r="L80" s="5" t="s">
        <v>89</v>
      </c>
      <c r="M80" s="5" t="s">
        <v>90</v>
      </c>
      <c r="N80" s="5" t="s">
        <v>91</v>
      </c>
      <c r="O80" s="5">
        <v>0</v>
      </c>
      <c r="P80" s="5">
        <v>2</v>
      </c>
      <c r="Q80" s="5">
        <v>1</v>
      </c>
      <c r="R80" s="5">
        <v>2</v>
      </c>
      <c r="S80" s="5" t="s">
        <v>137</v>
      </c>
      <c r="T80" s="5" t="s">
        <v>93</v>
      </c>
      <c r="U80" s="5">
        <v>-1</v>
      </c>
      <c r="V80" s="5">
        <v>3</v>
      </c>
      <c r="W80" s="5">
        <v>3</v>
      </c>
      <c r="X80" s="5">
        <v>0</v>
      </c>
      <c r="Y80" s="5" t="s">
        <v>104</v>
      </c>
    </row>
    <row r="81" spans="1:25" hidden="1" x14ac:dyDescent="0.25">
      <c r="A81" s="5" t="s">
        <v>663</v>
      </c>
      <c r="B81" s="5" t="s">
        <v>664</v>
      </c>
      <c r="C81" s="5" t="s">
        <v>652</v>
      </c>
      <c r="D81" s="5">
        <v>15</v>
      </c>
      <c r="E81" s="5" t="s">
        <v>134</v>
      </c>
      <c r="F81" s="5" t="s">
        <v>55</v>
      </c>
      <c r="G81" s="5" t="s">
        <v>135</v>
      </c>
      <c r="H81" s="5" t="s">
        <v>136</v>
      </c>
      <c r="I81" s="5" t="s">
        <v>95</v>
      </c>
      <c r="J81" s="5">
        <v>286</v>
      </c>
      <c r="K81" s="5">
        <v>2018</v>
      </c>
      <c r="L81" s="5" t="s">
        <v>89</v>
      </c>
      <c r="M81" s="5" t="s">
        <v>90</v>
      </c>
      <c r="N81" s="5" t="s">
        <v>91</v>
      </c>
      <c r="O81" s="5">
        <v>0</v>
      </c>
      <c r="P81" s="5">
        <v>286</v>
      </c>
      <c r="Q81" s="5">
        <v>1</v>
      </c>
      <c r="R81" s="5">
        <v>286</v>
      </c>
      <c r="S81" s="5" t="s">
        <v>137</v>
      </c>
      <c r="T81" s="5" t="s">
        <v>93</v>
      </c>
      <c r="U81" s="5">
        <v>-1</v>
      </c>
      <c r="V81" s="5">
        <v>357</v>
      </c>
      <c r="W81" s="5">
        <v>357</v>
      </c>
      <c r="X81" s="5">
        <v>0</v>
      </c>
      <c r="Y81" s="5" t="s">
        <v>104</v>
      </c>
    </row>
    <row r="82" spans="1:25" hidden="1" x14ac:dyDescent="0.25">
      <c r="A82" s="5" t="s">
        <v>665</v>
      </c>
      <c r="B82" s="5" t="s">
        <v>666</v>
      </c>
      <c r="C82" s="5" t="s">
        <v>652</v>
      </c>
      <c r="D82" s="5">
        <v>15</v>
      </c>
      <c r="E82" s="5" t="s">
        <v>134</v>
      </c>
      <c r="F82" s="5" t="s">
        <v>55</v>
      </c>
      <c r="G82" s="5" t="s">
        <v>135</v>
      </c>
      <c r="H82" s="5" t="s">
        <v>136</v>
      </c>
      <c r="I82" s="5" t="s">
        <v>71</v>
      </c>
      <c r="J82" s="5">
        <v>286</v>
      </c>
      <c r="K82" s="5">
        <v>2018</v>
      </c>
      <c r="L82" s="5" t="s">
        <v>89</v>
      </c>
      <c r="M82" s="5" t="s">
        <v>90</v>
      </c>
      <c r="N82" s="5" t="s">
        <v>91</v>
      </c>
      <c r="O82" s="5">
        <v>0</v>
      </c>
      <c r="P82" s="5">
        <v>286</v>
      </c>
      <c r="Q82" s="5">
        <v>1</v>
      </c>
      <c r="R82" s="5">
        <v>286</v>
      </c>
      <c r="S82" s="5" t="s">
        <v>137</v>
      </c>
      <c r="T82" s="5" t="s">
        <v>93</v>
      </c>
      <c r="U82" s="5">
        <v>-1</v>
      </c>
      <c r="V82" s="5">
        <v>357</v>
      </c>
      <c r="W82" s="5">
        <v>357</v>
      </c>
      <c r="X82" s="5">
        <v>0</v>
      </c>
      <c r="Y82" s="5" t="s">
        <v>104</v>
      </c>
    </row>
    <row r="83" spans="1:25" hidden="1" x14ac:dyDescent="0.25">
      <c r="A83" s="5" t="s">
        <v>667</v>
      </c>
      <c r="B83" s="5" t="s">
        <v>668</v>
      </c>
      <c r="C83" s="5" t="s">
        <v>669</v>
      </c>
      <c r="D83" s="5">
        <v>16</v>
      </c>
      <c r="E83" s="5" t="s">
        <v>138</v>
      </c>
      <c r="F83" s="5" t="s">
        <v>55</v>
      </c>
      <c r="G83" s="5" t="s">
        <v>139</v>
      </c>
      <c r="H83" s="5" t="s">
        <v>136</v>
      </c>
      <c r="I83" s="5" t="s">
        <v>15</v>
      </c>
      <c r="J83" s="5">
        <v>4</v>
      </c>
      <c r="K83" s="5">
        <v>2018</v>
      </c>
      <c r="L83" s="5" t="s">
        <v>89</v>
      </c>
      <c r="M83" s="5" t="s">
        <v>90</v>
      </c>
      <c r="N83" s="5" t="s">
        <v>91</v>
      </c>
      <c r="O83" s="5">
        <v>0</v>
      </c>
      <c r="P83" s="5">
        <v>4</v>
      </c>
      <c r="Q83" s="5">
        <v>1</v>
      </c>
      <c r="R83" s="5">
        <v>4</v>
      </c>
      <c r="S83" s="5" t="s">
        <v>137</v>
      </c>
      <c r="T83" s="5" t="s">
        <v>93</v>
      </c>
      <c r="U83" s="5">
        <v>-1</v>
      </c>
      <c r="V83" s="5">
        <v>4</v>
      </c>
      <c r="W83" s="5">
        <v>4</v>
      </c>
      <c r="X83" s="5">
        <v>0</v>
      </c>
      <c r="Y83" s="5" t="s">
        <v>94</v>
      </c>
    </row>
    <row r="84" spans="1:25" hidden="1" x14ac:dyDescent="0.25">
      <c r="A84" s="5" t="s">
        <v>670</v>
      </c>
      <c r="B84" s="5" t="s">
        <v>671</v>
      </c>
      <c r="C84" s="5" t="s">
        <v>669</v>
      </c>
      <c r="D84" s="5">
        <v>16</v>
      </c>
      <c r="E84" s="5" t="s">
        <v>138</v>
      </c>
      <c r="F84" s="5" t="s">
        <v>55</v>
      </c>
      <c r="G84" s="5" t="s">
        <v>139</v>
      </c>
      <c r="H84" s="5" t="s">
        <v>136</v>
      </c>
      <c r="I84" s="5" t="s">
        <v>11</v>
      </c>
      <c r="J84" s="5">
        <v>23</v>
      </c>
      <c r="K84" s="5">
        <v>2018</v>
      </c>
      <c r="L84" s="5" t="s">
        <v>89</v>
      </c>
      <c r="M84" s="5" t="s">
        <v>90</v>
      </c>
      <c r="N84" s="5" t="s">
        <v>91</v>
      </c>
      <c r="O84" s="5">
        <v>0</v>
      </c>
      <c r="P84" s="5">
        <v>23</v>
      </c>
      <c r="Q84" s="5">
        <v>1</v>
      </c>
      <c r="R84" s="5">
        <v>23</v>
      </c>
      <c r="S84" s="5" t="s">
        <v>137</v>
      </c>
      <c r="T84" s="5" t="s">
        <v>93</v>
      </c>
      <c r="U84" s="5">
        <v>-1</v>
      </c>
      <c r="V84" s="5">
        <v>23</v>
      </c>
      <c r="W84" s="5">
        <v>23</v>
      </c>
      <c r="X84" s="5">
        <v>0</v>
      </c>
      <c r="Y84" s="5" t="s">
        <v>94</v>
      </c>
    </row>
    <row r="85" spans="1:25" hidden="1" x14ac:dyDescent="0.25">
      <c r="A85" s="5" t="s">
        <v>672</v>
      </c>
      <c r="B85" s="5" t="s">
        <v>673</v>
      </c>
      <c r="C85" s="5" t="s">
        <v>669</v>
      </c>
      <c r="D85" s="5">
        <v>16</v>
      </c>
      <c r="E85" s="5" t="s">
        <v>138</v>
      </c>
      <c r="F85" s="5" t="s">
        <v>55</v>
      </c>
      <c r="G85" s="5" t="s">
        <v>139</v>
      </c>
      <c r="H85" s="5" t="s">
        <v>136</v>
      </c>
      <c r="I85" s="5" t="s">
        <v>14</v>
      </c>
      <c r="J85" s="5">
        <v>4</v>
      </c>
      <c r="K85" s="5">
        <v>2018</v>
      </c>
      <c r="L85" s="5" t="s">
        <v>89</v>
      </c>
      <c r="M85" s="5" t="s">
        <v>90</v>
      </c>
      <c r="N85" s="5" t="s">
        <v>91</v>
      </c>
      <c r="O85" s="5">
        <v>0</v>
      </c>
      <c r="P85" s="5">
        <v>4</v>
      </c>
      <c r="Q85" s="5">
        <v>1</v>
      </c>
      <c r="R85" s="5">
        <v>4</v>
      </c>
      <c r="S85" s="5" t="s">
        <v>137</v>
      </c>
      <c r="T85" s="5" t="s">
        <v>93</v>
      </c>
      <c r="U85" s="5">
        <v>-1</v>
      </c>
      <c r="V85" s="5">
        <v>4</v>
      </c>
      <c r="W85" s="5">
        <v>4</v>
      </c>
      <c r="X85" s="5">
        <v>0</v>
      </c>
      <c r="Y85" s="5" t="s">
        <v>94</v>
      </c>
    </row>
    <row r="86" spans="1:25" hidden="1" x14ac:dyDescent="0.25">
      <c r="A86" s="5" t="s">
        <v>674</v>
      </c>
      <c r="B86" s="5" t="s">
        <v>675</v>
      </c>
      <c r="C86" s="5" t="s">
        <v>669</v>
      </c>
      <c r="D86" s="5">
        <v>16</v>
      </c>
      <c r="E86" s="5" t="s">
        <v>138</v>
      </c>
      <c r="F86" s="5" t="s">
        <v>55</v>
      </c>
      <c r="G86" s="5" t="s">
        <v>139</v>
      </c>
      <c r="H86" s="5" t="s">
        <v>136</v>
      </c>
      <c r="I86" s="5" t="s">
        <v>4</v>
      </c>
      <c r="J86" s="5">
        <v>4</v>
      </c>
      <c r="K86" s="5">
        <v>2018</v>
      </c>
      <c r="L86" s="5" t="s">
        <v>89</v>
      </c>
      <c r="M86" s="5" t="s">
        <v>90</v>
      </c>
      <c r="N86" s="5" t="s">
        <v>91</v>
      </c>
      <c r="O86" s="5">
        <v>0</v>
      </c>
      <c r="P86" s="5">
        <v>4</v>
      </c>
      <c r="Q86" s="5">
        <v>1</v>
      </c>
      <c r="R86" s="5">
        <v>4</v>
      </c>
      <c r="S86" s="5" t="s">
        <v>137</v>
      </c>
      <c r="T86" s="5" t="s">
        <v>93</v>
      </c>
      <c r="U86" s="5">
        <v>-1</v>
      </c>
      <c r="V86" s="5">
        <v>4</v>
      </c>
      <c r="W86" s="5">
        <v>4</v>
      </c>
      <c r="X86" s="5">
        <v>0</v>
      </c>
      <c r="Y86" s="5" t="s">
        <v>94</v>
      </c>
    </row>
    <row r="87" spans="1:25" hidden="1" x14ac:dyDescent="0.25">
      <c r="A87" s="5" t="s">
        <v>676</v>
      </c>
      <c r="B87" s="5" t="s">
        <v>677</v>
      </c>
      <c r="C87" s="5" t="s">
        <v>669</v>
      </c>
      <c r="D87" s="5">
        <v>16</v>
      </c>
      <c r="E87" s="5" t="s">
        <v>138</v>
      </c>
      <c r="F87" s="5" t="s">
        <v>55</v>
      </c>
      <c r="G87" s="5" t="s">
        <v>139</v>
      </c>
      <c r="H87" s="5" t="s">
        <v>136</v>
      </c>
      <c r="I87" s="5" t="s">
        <v>133</v>
      </c>
      <c r="J87" s="5">
        <v>4</v>
      </c>
      <c r="K87" s="5">
        <v>2018</v>
      </c>
      <c r="L87" s="5" t="s">
        <v>89</v>
      </c>
      <c r="M87" s="5" t="s">
        <v>90</v>
      </c>
      <c r="N87" s="5" t="s">
        <v>91</v>
      </c>
      <c r="O87" s="5">
        <v>0</v>
      </c>
      <c r="P87" s="5">
        <v>4</v>
      </c>
      <c r="Q87" s="5">
        <v>1</v>
      </c>
      <c r="R87" s="5">
        <v>4</v>
      </c>
      <c r="S87" s="5" t="s">
        <v>137</v>
      </c>
      <c r="T87" s="5" t="s">
        <v>93</v>
      </c>
      <c r="U87" s="5">
        <v>-1</v>
      </c>
      <c r="V87" s="5">
        <v>4</v>
      </c>
      <c r="W87" s="5">
        <v>4</v>
      </c>
      <c r="X87" s="5">
        <v>0</v>
      </c>
      <c r="Y87" s="5" t="s">
        <v>94</v>
      </c>
    </row>
    <row r="88" spans="1:25" hidden="1" x14ac:dyDescent="0.25">
      <c r="A88" s="5" t="s">
        <v>678</v>
      </c>
      <c r="B88" s="5" t="s">
        <v>679</v>
      </c>
      <c r="C88" s="5" t="s">
        <v>669</v>
      </c>
      <c r="D88" s="5">
        <v>16</v>
      </c>
      <c r="E88" s="5" t="s">
        <v>138</v>
      </c>
      <c r="F88" s="5" t="s">
        <v>55</v>
      </c>
      <c r="G88" s="5" t="s">
        <v>139</v>
      </c>
      <c r="H88" s="5" t="s">
        <v>136</v>
      </c>
      <c r="I88" s="5" t="s">
        <v>9</v>
      </c>
      <c r="J88" s="5">
        <v>14</v>
      </c>
      <c r="K88" s="5">
        <v>2018</v>
      </c>
      <c r="L88" s="5" t="s">
        <v>89</v>
      </c>
      <c r="M88" s="5" t="s">
        <v>90</v>
      </c>
      <c r="N88" s="5" t="s">
        <v>91</v>
      </c>
      <c r="O88" s="5">
        <v>0</v>
      </c>
      <c r="P88" s="5">
        <v>14</v>
      </c>
      <c r="Q88" s="5">
        <v>1</v>
      </c>
      <c r="R88" s="5">
        <v>14</v>
      </c>
      <c r="S88" s="5" t="s">
        <v>137</v>
      </c>
      <c r="T88" s="5" t="s">
        <v>93</v>
      </c>
      <c r="U88" s="5">
        <v>-1</v>
      </c>
      <c r="V88" s="5">
        <v>14</v>
      </c>
      <c r="W88" s="5">
        <v>14</v>
      </c>
      <c r="X88" s="5">
        <v>0</v>
      </c>
      <c r="Y88" s="5" t="s">
        <v>94</v>
      </c>
    </row>
    <row r="89" spans="1:25" hidden="1" x14ac:dyDescent="0.25">
      <c r="A89" s="5" t="s">
        <v>680</v>
      </c>
      <c r="B89" s="5" t="s">
        <v>681</v>
      </c>
      <c r="C89" s="5" t="s">
        <v>669</v>
      </c>
      <c r="D89" s="5">
        <v>16</v>
      </c>
      <c r="E89" s="5" t="s">
        <v>138</v>
      </c>
      <c r="F89" s="5" t="s">
        <v>55</v>
      </c>
      <c r="G89" s="5" t="s">
        <v>139</v>
      </c>
      <c r="H89" s="5" t="s">
        <v>136</v>
      </c>
      <c r="I89" s="5" t="s">
        <v>95</v>
      </c>
      <c r="J89" s="5">
        <v>53</v>
      </c>
      <c r="K89" s="5">
        <v>2018</v>
      </c>
      <c r="L89" s="5" t="s">
        <v>89</v>
      </c>
      <c r="M89" s="5" t="s">
        <v>90</v>
      </c>
      <c r="N89" s="5" t="s">
        <v>91</v>
      </c>
      <c r="O89" s="5">
        <v>0</v>
      </c>
      <c r="P89" s="5">
        <v>53</v>
      </c>
      <c r="Q89" s="5">
        <v>1</v>
      </c>
      <c r="R89" s="5">
        <v>53</v>
      </c>
      <c r="S89" s="5" t="s">
        <v>137</v>
      </c>
      <c r="T89" s="5" t="s">
        <v>93</v>
      </c>
      <c r="U89" s="5">
        <v>-1</v>
      </c>
      <c r="V89" s="5">
        <v>53</v>
      </c>
      <c r="W89" s="5">
        <v>53</v>
      </c>
      <c r="X89" s="5">
        <v>0</v>
      </c>
      <c r="Y89" s="5" t="s">
        <v>94</v>
      </c>
    </row>
    <row r="90" spans="1:25" hidden="1" x14ac:dyDescent="0.25">
      <c r="A90" s="5" t="s">
        <v>682</v>
      </c>
      <c r="B90" s="5" t="s">
        <v>683</v>
      </c>
      <c r="C90" s="5" t="s">
        <v>669</v>
      </c>
      <c r="D90" s="5">
        <v>16</v>
      </c>
      <c r="E90" s="5" t="s">
        <v>138</v>
      </c>
      <c r="F90" s="5" t="s">
        <v>55</v>
      </c>
      <c r="G90" s="5" t="s">
        <v>139</v>
      </c>
      <c r="H90" s="5" t="s">
        <v>136</v>
      </c>
      <c r="I90" s="5" t="s">
        <v>71</v>
      </c>
      <c r="J90" s="5">
        <v>53</v>
      </c>
      <c r="K90" s="5">
        <v>2018</v>
      </c>
      <c r="L90" s="5" t="s">
        <v>89</v>
      </c>
      <c r="M90" s="5" t="s">
        <v>90</v>
      </c>
      <c r="N90" s="5" t="s">
        <v>91</v>
      </c>
      <c r="O90" s="5">
        <v>0</v>
      </c>
      <c r="P90" s="5">
        <v>53</v>
      </c>
      <c r="Q90" s="5">
        <v>1</v>
      </c>
      <c r="R90" s="5">
        <v>53</v>
      </c>
      <c r="S90" s="5" t="s">
        <v>137</v>
      </c>
      <c r="T90" s="5" t="s">
        <v>93</v>
      </c>
      <c r="U90" s="5">
        <v>-1</v>
      </c>
      <c r="V90" s="5">
        <v>53</v>
      </c>
      <c r="W90" s="5">
        <v>53</v>
      </c>
      <c r="X90" s="5">
        <v>0</v>
      </c>
      <c r="Y90" s="5" t="s">
        <v>94</v>
      </c>
    </row>
    <row r="91" spans="1:25" hidden="1" x14ac:dyDescent="0.25">
      <c r="A91" s="5" t="s">
        <v>684</v>
      </c>
      <c r="B91" s="5" t="s">
        <v>685</v>
      </c>
      <c r="C91" s="5" t="s">
        <v>686</v>
      </c>
      <c r="D91" s="5">
        <v>17</v>
      </c>
      <c r="E91" s="5" t="s">
        <v>140</v>
      </c>
      <c r="F91" s="5" t="s">
        <v>55</v>
      </c>
      <c r="G91" s="5" t="s">
        <v>141</v>
      </c>
      <c r="H91" s="5" t="s">
        <v>136</v>
      </c>
      <c r="I91" s="5" t="s">
        <v>15</v>
      </c>
      <c r="J91" s="5">
        <v>3</v>
      </c>
      <c r="K91" s="5">
        <v>2018</v>
      </c>
      <c r="L91" s="5" t="s">
        <v>89</v>
      </c>
      <c r="M91" s="5" t="s">
        <v>90</v>
      </c>
      <c r="N91" s="5" t="s">
        <v>91</v>
      </c>
      <c r="O91" s="5">
        <v>0</v>
      </c>
      <c r="P91" s="5">
        <v>3</v>
      </c>
      <c r="Q91" s="5">
        <v>1</v>
      </c>
      <c r="R91" s="5">
        <v>3</v>
      </c>
      <c r="S91" s="5" t="s">
        <v>137</v>
      </c>
      <c r="T91" s="5" t="s">
        <v>93</v>
      </c>
      <c r="U91" s="5">
        <v>-1</v>
      </c>
      <c r="V91" s="5">
        <v>3</v>
      </c>
      <c r="W91" s="5">
        <v>3</v>
      </c>
      <c r="X91" s="5">
        <v>0</v>
      </c>
      <c r="Y91" s="5" t="s">
        <v>109</v>
      </c>
    </row>
    <row r="92" spans="1:25" hidden="1" x14ac:dyDescent="0.25">
      <c r="A92" s="5" t="s">
        <v>687</v>
      </c>
      <c r="B92" s="5" t="s">
        <v>688</v>
      </c>
      <c r="C92" s="5" t="s">
        <v>686</v>
      </c>
      <c r="D92" s="5">
        <v>17</v>
      </c>
      <c r="E92" s="5" t="s">
        <v>140</v>
      </c>
      <c r="F92" s="5" t="s">
        <v>55</v>
      </c>
      <c r="G92" s="5" t="s">
        <v>141</v>
      </c>
      <c r="H92" s="5" t="s">
        <v>136</v>
      </c>
      <c r="I92" s="5" t="s">
        <v>14</v>
      </c>
      <c r="J92" s="5">
        <v>2</v>
      </c>
      <c r="K92" s="5">
        <v>2018</v>
      </c>
      <c r="L92" s="5" t="s">
        <v>89</v>
      </c>
      <c r="M92" s="5" t="s">
        <v>90</v>
      </c>
      <c r="N92" s="5" t="s">
        <v>91</v>
      </c>
      <c r="O92" s="5">
        <v>0</v>
      </c>
      <c r="P92" s="5">
        <v>2</v>
      </c>
      <c r="Q92" s="5">
        <v>1</v>
      </c>
      <c r="R92" s="5">
        <v>2</v>
      </c>
      <c r="S92" s="5" t="s">
        <v>137</v>
      </c>
      <c r="T92" s="5" t="s">
        <v>93</v>
      </c>
      <c r="U92" s="5">
        <v>-1</v>
      </c>
      <c r="V92" s="5">
        <v>2</v>
      </c>
      <c r="W92" s="5">
        <v>2</v>
      </c>
      <c r="X92" s="5">
        <v>0</v>
      </c>
      <c r="Y92" s="5" t="s">
        <v>109</v>
      </c>
    </row>
    <row r="93" spans="1:25" hidden="1" x14ac:dyDescent="0.25">
      <c r="A93" s="5" t="s">
        <v>689</v>
      </c>
      <c r="B93" s="5" t="s">
        <v>690</v>
      </c>
      <c r="C93" s="5" t="s">
        <v>686</v>
      </c>
      <c r="D93" s="5">
        <v>17</v>
      </c>
      <c r="E93" s="5" t="s">
        <v>140</v>
      </c>
      <c r="F93" s="5" t="s">
        <v>55</v>
      </c>
      <c r="G93" s="5" t="s">
        <v>141</v>
      </c>
      <c r="H93" s="5" t="s">
        <v>136</v>
      </c>
      <c r="I93" s="5" t="s">
        <v>7</v>
      </c>
      <c r="J93" s="5">
        <v>3</v>
      </c>
      <c r="K93" s="5">
        <v>2018</v>
      </c>
      <c r="L93" s="5" t="s">
        <v>89</v>
      </c>
      <c r="M93" s="5" t="s">
        <v>90</v>
      </c>
      <c r="N93" s="5" t="s">
        <v>91</v>
      </c>
      <c r="O93" s="5">
        <v>0</v>
      </c>
      <c r="P93" s="5">
        <v>3</v>
      </c>
      <c r="Q93" s="1">
        <v>1</v>
      </c>
      <c r="R93" s="5">
        <v>3</v>
      </c>
      <c r="S93" s="5" t="s">
        <v>137</v>
      </c>
      <c r="T93" s="5" t="s">
        <v>93</v>
      </c>
      <c r="U93" s="5">
        <v>-1</v>
      </c>
      <c r="V93" s="5">
        <v>3</v>
      </c>
      <c r="W93" s="5">
        <v>3</v>
      </c>
      <c r="X93" s="5">
        <v>0</v>
      </c>
      <c r="Y93" s="5" t="s">
        <v>109</v>
      </c>
    </row>
    <row r="94" spans="1:25" hidden="1" x14ac:dyDescent="0.25">
      <c r="A94" s="5" t="s">
        <v>691</v>
      </c>
      <c r="B94" s="5" t="s">
        <v>692</v>
      </c>
      <c r="C94" s="5" t="s">
        <v>686</v>
      </c>
      <c r="D94" s="5">
        <v>17</v>
      </c>
      <c r="E94" s="5" t="s">
        <v>140</v>
      </c>
      <c r="F94" s="5" t="s">
        <v>55</v>
      </c>
      <c r="G94" s="5" t="s">
        <v>141</v>
      </c>
      <c r="H94" s="5" t="s">
        <v>136</v>
      </c>
      <c r="I94" s="5" t="s">
        <v>95</v>
      </c>
      <c r="J94" s="5">
        <v>8</v>
      </c>
      <c r="K94" s="5">
        <v>2018</v>
      </c>
      <c r="L94" s="5" t="s">
        <v>89</v>
      </c>
      <c r="M94" s="5" t="s">
        <v>90</v>
      </c>
      <c r="N94" s="5" t="s">
        <v>91</v>
      </c>
      <c r="O94" s="5">
        <v>0</v>
      </c>
      <c r="P94" s="5">
        <v>8</v>
      </c>
      <c r="Q94" s="5">
        <v>1</v>
      </c>
      <c r="R94" s="5">
        <v>8</v>
      </c>
      <c r="S94" s="5" t="s">
        <v>137</v>
      </c>
      <c r="T94" s="5" t="s">
        <v>93</v>
      </c>
      <c r="U94" s="5">
        <v>-1</v>
      </c>
      <c r="V94" s="5">
        <v>8</v>
      </c>
      <c r="W94" s="5">
        <v>8</v>
      </c>
      <c r="X94" s="5">
        <v>0</v>
      </c>
      <c r="Y94" s="5" t="s">
        <v>109</v>
      </c>
    </row>
    <row r="95" spans="1:25" hidden="1" x14ac:dyDescent="0.25">
      <c r="A95" s="5" t="s">
        <v>693</v>
      </c>
      <c r="B95" s="5" t="s">
        <v>694</v>
      </c>
      <c r="C95" s="5" t="s">
        <v>686</v>
      </c>
      <c r="D95" s="5">
        <v>17</v>
      </c>
      <c r="E95" s="5" t="s">
        <v>140</v>
      </c>
      <c r="F95" s="5" t="s">
        <v>55</v>
      </c>
      <c r="G95" s="5" t="s">
        <v>141</v>
      </c>
      <c r="H95" s="5" t="s">
        <v>136</v>
      </c>
      <c r="I95" s="5" t="s">
        <v>71</v>
      </c>
      <c r="J95" s="5">
        <v>8</v>
      </c>
      <c r="K95" s="5">
        <v>2018</v>
      </c>
      <c r="L95" s="5" t="s">
        <v>89</v>
      </c>
      <c r="M95" s="5" t="s">
        <v>90</v>
      </c>
      <c r="N95" s="5" t="s">
        <v>91</v>
      </c>
      <c r="O95" s="5">
        <v>0</v>
      </c>
      <c r="P95" s="5">
        <v>8</v>
      </c>
      <c r="Q95" s="5">
        <v>1</v>
      </c>
      <c r="R95" s="5">
        <v>8</v>
      </c>
      <c r="S95" s="5" t="s">
        <v>137</v>
      </c>
      <c r="T95" s="5" t="s">
        <v>93</v>
      </c>
      <c r="U95" s="5">
        <v>-1</v>
      </c>
      <c r="V95" s="5">
        <v>8</v>
      </c>
      <c r="W95" s="5">
        <v>8</v>
      </c>
      <c r="X95" s="5">
        <v>0</v>
      </c>
      <c r="Y95" s="5" t="s">
        <v>109</v>
      </c>
    </row>
    <row r="96" spans="1:25" hidden="1" x14ac:dyDescent="0.25">
      <c r="A96" s="5" t="s">
        <v>695</v>
      </c>
      <c r="B96" s="5" t="s">
        <v>696</v>
      </c>
      <c r="C96" s="5" t="s">
        <v>697</v>
      </c>
      <c r="D96" s="5">
        <v>18</v>
      </c>
      <c r="E96" s="5" t="s">
        <v>142</v>
      </c>
      <c r="F96" s="5" t="s">
        <v>34</v>
      </c>
      <c r="G96" s="5" t="s">
        <v>99</v>
      </c>
      <c r="H96" s="5" t="s">
        <v>143</v>
      </c>
      <c r="I96" s="5" t="s">
        <v>13</v>
      </c>
      <c r="J96" s="5">
        <v>10695</v>
      </c>
      <c r="K96" s="5">
        <v>2018</v>
      </c>
      <c r="L96" s="5" t="s">
        <v>89</v>
      </c>
      <c r="M96" s="5" t="s">
        <v>90</v>
      </c>
      <c r="N96" s="5" t="s">
        <v>91</v>
      </c>
      <c r="O96" s="5">
        <v>10695</v>
      </c>
      <c r="P96" s="5">
        <v>0</v>
      </c>
      <c r="Q96" s="5">
        <v>0</v>
      </c>
      <c r="R96" s="5">
        <v>0</v>
      </c>
      <c r="S96" s="5">
        <v>0</v>
      </c>
      <c r="T96" s="5">
        <v>3.3932714617169374E-2</v>
      </c>
      <c r="U96" s="5">
        <v>3.3932714617169374E-2</v>
      </c>
      <c r="V96" s="5">
        <v>-351</v>
      </c>
      <c r="W96" s="5">
        <v>10344</v>
      </c>
      <c r="X96" s="5">
        <v>10695</v>
      </c>
      <c r="Y96" s="5" t="s">
        <v>109</v>
      </c>
    </row>
    <row r="97" spans="1:25" hidden="1" x14ac:dyDescent="0.25">
      <c r="A97" s="5" t="s">
        <v>698</v>
      </c>
      <c r="B97" s="5" t="s">
        <v>699</v>
      </c>
      <c r="C97" s="5" t="s">
        <v>697</v>
      </c>
      <c r="D97" s="5">
        <v>18</v>
      </c>
      <c r="E97" s="5" t="s">
        <v>142</v>
      </c>
      <c r="F97" s="5" t="s">
        <v>34</v>
      </c>
      <c r="G97" s="5" t="s">
        <v>99</v>
      </c>
      <c r="H97" s="5" t="s">
        <v>143</v>
      </c>
      <c r="I97" s="5" t="s">
        <v>5</v>
      </c>
      <c r="J97" s="5">
        <v>42778</v>
      </c>
      <c r="K97" s="5">
        <v>2018</v>
      </c>
      <c r="L97" s="5" t="s">
        <v>89</v>
      </c>
      <c r="M97" s="5" t="s">
        <v>90</v>
      </c>
      <c r="N97" s="5" t="s">
        <v>91</v>
      </c>
      <c r="O97" s="5">
        <v>42778</v>
      </c>
      <c r="P97" s="5">
        <v>0</v>
      </c>
      <c r="Q97" s="5">
        <v>0</v>
      </c>
      <c r="R97" s="5">
        <v>0</v>
      </c>
      <c r="S97" s="5">
        <v>0</v>
      </c>
      <c r="T97" s="5">
        <v>3.3909365558912385E-2</v>
      </c>
      <c r="U97" s="5">
        <v>3.3909365558912385E-2</v>
      </c>
      <c r="V97" s="5">
        <v>-1403</v>
      </c>
      <c r="W97" s="5">
        <v>41375</v>
      </c>
      <c r="X97" s="5">
        <v>42778</v>
      </c>
      <c r="Y97" s="5" t="s">
        <v>109</v>
      </c>
    </row>
    <row r="98" spans="1:25" hidden="1" x14ac:dyDescent="0.25">
      <c r="A98" s="5" t="s">
        <v>700</v>
      </c>
      <c r="B98" s="5" t="s">
        <v>701</v>
      </c>
      <c r="C98" s="5" t="s">
        <v>697</v>
      </c>
      <c r="D98" s="5">
        <v>18</v>
      </c>
      <c r="E98" s="5" t="s">
        <v>142</v>
      </c>
      <c r="F98" s="5" t="s">
        <v>34</v>
      </c>
      <c r="G98" s="5" t="s">
        <v>99</v>
      </c>
      <c r="H98" s="5" t="s">
        <v>143</v>
      </c>
      <c r="I98" s="5" t="s">
        <v>95</v>
      </c>
      <c r="J98" s="5">
        <v>53473</v>
      </c>
      <c r="K98" s="5">
        <v>2018</v>
      </c>
      <c r="L98" s="5" t="s">
        <v>89</v>
      </c>
      <c r="M98" s="5" t="s">
        <v>90</v>
      </c>
      <c r="N98" s="5" t="s">
        <v>91</v>
      </c>
      <c r="O98" s="5">
        <v>53473</v>
      </c>
      <c r="P98" s="5">
        <v>0</v>
      </c>
      <c r="Q98" s="5">
        <v>0</v>
      </c>
      <c r="R98" s="5">
        <v>0</v>
      </c>
      <c r="S98" s="5">
        <v>0</v>
      </c>
      <c r="T98" s="5">
        <v>3.3914035460855779E-2</v>
      </c>
      <c r="U98" s="5">
        <v>3.3914035460855779E-2</v>
      </c>
      <c r="V98" s="5">
        <v>-1754</v>
      </c>
      <c r="W98" s="5">
        <v>51719</v>
      </c>
      <c r="X98" s="5">
        <v>53473</v>
      </c>
      <c r="Y98" s="5" t="s">
        <v>109</v>
      </c>
    </row>
    <row r="99" spans="1:25" hidden="1" x14ac:dyDescent="0.25">
      <c r="A99" s="5" t="s">
        <v>702</v>
      </c>
      <c r="B99" s="5" t="s">
        <v>703</v>
      </c>
      <c r="C99" s="5" t="s">
        <v>697</v>
      </c>
      <c r="D99" s="5">
        <v>18</v>
      </c>
      <c r="E99" s="5" t="s">
        <v>142</v>
      </c>
      <c r="F99" s="5" t="s">
        <v>34</v>
      </c>
      <c r="G99" s="5" t="s">
        <v>99</v>
      </c>
      <c r="H99" s="5" t="s">
        <v>143</v>
      </c>
      <c r="I99" s="5" t="s">
        <v>71</v>
      </c>
      <c r="J99" s="5">
        <v>346968</v>
      </c>
      <c r="K99" s="5">
        <v>2018</v>
      </c>
      <c r="L99" s="5" t="s">
        <v>89</v>
      </c>
      <c r="M99" s="5" t="s">
        <v>90</v>
      </c>
      <c r="N99" s="5" t="s">
        <v>91</v>
      </c>
      <c r="O99" s="5">
        <v>346968</v>
      </c>
      <c r="P99" s="5">
        <v>0</v>
      </c>
      <c r="Q99" s="5">
        <v>0</v>
      </c>
      <c r="R99" s="5">
        <v>0</v>
      </c>
      <c r="S99" s="5">
        <v>0</v>
      </c>
      <c r="T99" s="5">
        <v>3.3927573696482978E-2</v>
      </c>
      <c r="U99" s="5">
        <v>3.3927573696482978E-2</v>
      </c>
      <c r="V99" s="5">
        <v>-11385.5</v>
      </c>
      <c r="W99" s="5">
        <v>335582.5</v>
      </c>
      <c r="X99" s="5">
        <v>346968</v>
      </c>
      <c r="Y99" s="5" t="s">
        <v>109</v>
      </c>
    </row>
    <row r="100" spans="1:25" hidden="1" x14ac:dyDescent="0.25">
      <c r="A100" s="5" t="s">
        <v>704</v>
      </c>
      <c r="B100" s="5" t="s">
        <v>705</v>
      </c>
      <c r="C100" s="5" t="s">
        <v>706</v>
      </c>
      <c r="D100" s="5">
        <v>19</v>
      </c>
      <c r="E100" s="5" t="s">
        <v>144</v>
      </c>
      <c r="F100" s="5" t="s">
        <v>34</v>
      </c>
      <c r="G100" s="5" t="s">
        <v>145</v>
      </c>
      <c r="H100" s="5" t="s">
        <v>143</v>
      </c>
      <c r="I100" s="5" t="s">
        <v>15</v>
      </c>
      <c r="J100" s="5">
        <v>61277</v>
      </c>
      <c r="K100" s="5">
        <v>2018</v>
      </c>
      <c r="L100" s="5" t="s">
        <v>89</v>
      </c>
      <c r="M100" s="5" t="s">
        <v>90</v>
      </c>
      <c r="N100" s="5" t="s">
        <v>91</v>
      </c>
      <c r="O100" s="5">
        <v>61277</v>
      </c>
      <c r="P100" s="5">
        <v>0</v>
      </c>
      <c r="Q100" s="5">
        <v>0</v>
      </c>
      <c r="R100" s="5">
        <v>0</v>
      </c>
      <c r="S100" s="5">
        <v>0</v>
      </c>
      <c r="T100" s="5">
        <v>4.1806929851405904E-2</v>
      </c>
      <c r="U100" s="5">
        <v>4.1806929851406036E-2</v>
      </c>
      <c r="V100" s="5">
        <v>-2459</v>
      </c>
      <c r="W100" s="5">
        <v>58818</v>
      </c>
      <c r="X100" s="5">
        <v>61277</v>
      </c>
      <c r="Y100" s="5" t="s">
        <v>120</v>
      </c>
    </row>
    <row r="101" spans="1:25" hidden="1" x14ac:dyDescent="0.25">
      <c r="A101" s="5" t="s">
        <v>707</v>
      </c>
      <c r="B101" s="5" t="s">
        <v>708</v>
      </c>
      <c r="C101" s="5" t="s">
        <v>706</v>
      </c>
      <c r="D101" s="5">
        <v>19</v>
      </c>
      <c r="E101" s="5" t="s">
        <v>144</v>
      </c>
      <c r="F101" s="5" t="s">
        <v>34</v>
      </c>
      <c r="G101" s="5" t="s">
        <v>145</v>
      </c>
      <c r="H101" s="5" t="s">
        <v>143</v>
      </c>
      <c r="I101" s="5" t="s">
        <v>132</v>
      </c>
      <c r="J101" s="5">
        <v>10000</v>
      </c>
      <c r="K101" s="5">
        <v>2018</v>
      </c>
      <c r="L101" s="5" t="s">
        <v>89</v>
      </c>
      <c r="M101" s="5" t="s">
        <v>90</v>
      </c>
      <c r="N101" s="5" t="s">
        <v>91</v>
      </c>
      <c r="O101" s="5">
        <v>10000</v>
      </c>
      <c r="P101" s="5">
        <v>0</v>
      </c>
      <c r="Q101" s="5">
        <v>0</v>
      </c>
      <c r="R101" s="5">
        <v>0</v>
      </c>
      <c r="S101" s="5">
        <v>0</v>
      </c>
      <c r="T101" s="5">
        <v>0.1111111111111111</v>
      </c>
      <c r="U101" s="5">
        <v>0.1111111111111111</v>
      </c>
      <c r="V101" s="5">
        <v>-1000</v>
      </c>
      <c r="W101" s="5">
        <v>9000</v>
      </c>
      <c r="X101" s="5">
        <v>10000</v>
      </c>
      <c r="Y101" s="5" t="s">
        <v>120</v>
      </c>
    </row>
    <row r="102" spans="1:25" hidden="1" x14ac:dyDescent="0.25">
      <c r="A102" s="5" t="s">
        <v>709</v>
      </c>
      <c r="B102" s="5" t="s">
        <v>710</v>
      </c>
      <c r="C102" s="5" t="s">
        <v>706</v>
      </c>
      <c r="D102" s="5">
        <v>19</v>
      </c>
      <c r="E102" s="5" t="s">
        <v>144</v>
      </c>
      <c r="F102" s="5" t="s">
        <v>34</v>
      </c>
      <c r="G102" s="5" t="s">
        <v>145</v>
      </c>
      <c r="H102" s="5" t="s">
        <v>143</v>
      </c>
      <c r="I102" s="5" t="s">
        <v>11</v>
      </c>
      <c r="J102" s="5">
        <v>42644</v>
      </c>
      <c r="K102" s="5">
        <v>2018</v>
      </c>
      <c r="L102" s="5" t="s">
        <v>89</v>
      </c>
      <c r="M102" s="5" t="s">
        <v>90</v>
      </c>
      <c r="N102" s="5" t="s">
        <v>91</v>
      </c>
      <c r="O102" s="5">
        <v>42644</v>
      </c>
      <c r="P102" s="5">
        <v>0</v>
      </c>
      <c r="Q102" s="5">
        <v>0</v>
      </c>
      <c r="R102" s="5">
        <v>0</v>
      </c>
      <c r="S102" s="5">
        <v>0</v>
      </c>
      <c r="T102" s="5">
        <v>4.1800014658099821E-2</v>
      </c>
      <c r="U102" s="5">
        <v>4.1800014658099821E-2</v>
      </c>
      <c r="V102" s="5">
        <v>-1711</v>
      </c>
      <c r="W102" s="5">
        <v>40933</v>
      </c>
      <c r="X102" s="5">
        <v>42644</v>
      </c>
      <c r="Y102" s="5" t="s">
        <v>120</v>
      </c>
    </row>
    <row r="103" spans="1:25" hidden="1" x14ac:dyDescent="0.25">
      <c r="A103" s="5" t="s">
        <v>711</v>
      </c>
      <c r="B103" s="5" t="s">
        <v>712</v>
      </c>
      <c r="C103" s="5" t="s">
        <v>706</v>
      </c>
      <c r="D103" s="5">
        <v>19</v>
      </c>
      <c r="E103" s="5" t="s">
        <v>144</v>
      </c>
      <c r="F103" s="5" t="s">
        <v>34</v>
      </c>
      <c r="G103" s="5" t="s">
        <v>145</v>
      </c>
      <c r="H103" s="5" t="s">
        <v>143</v>
      </c>
      <c r="I103" s="5" t="s">
        <v>14</v>
      </c>
      <c r="J103" s="5">
        <v>23825</v>
      </c>
      <c r="K103" s="5">
        <v>2018</v>
      </c>
      <c r="L103" s="5" t="s">
        <v>89</v>
      </c>
      <c r="M103" s="5" t="s">
        <v>90</v>
      </c>
      <c r="N103" s="5" t="s">
        <v>91</v>
      </c>
      <c r="O103" s="5">
        <v>23825</v>
      </c>
      <c r="P103" s="5">
        <v>0</v>
      </c>
      <c r="Q103" s="5">
        <v>0</v>
      </c>
      <c r="R103" s="5">
        <v>0</v>
      </c>
      <c r="S103" s="5">
        <v>0</v>
      </c>
      <c r="T103" s="5">
        <v>4.1803314530587256E-2</v>
      </c>
      <c r="U103" s="5">
        <v>4.1803314530587256E-2</v>
      </c>
      <c r="V103" s="5">
        <v>-956</v>
      </c>
      <c r="W103" s="5">
        <v>22869</v>
      </c>
      <c r="X103" s="5">
        <v>23825</v>
      </c>
      <c r="Y103" s="5" t="s">
        <v>120</v>
      </c>
    </row>
    <row r="104" spans="1:25" hidden="1" x14ac:dyDescent="0.25">
      <c r="A104" s="5" t="s">
        <v>713</v>
      </c>
      <c r="B104" s="5" t="s">
        <v>714</v>
      </c>
      <c r="C104" s="5" t="s">
        <v>706</v>
      </c>
      <c r="D104" s="5">
        <v>19</v>
      </c>
      <c r="E104" s="5" t="s">
        <v>144</v>
      </c>
      <c r="F104" s="5" t="s">
        <v>34</v>
      </c>
      <c r="G104" s="5" t="s">
        <v>145</v>
      </c>
      <c r="H104" s="5" t="s">
        <v>143</v>
      </c>
      <c r="I104" s="5" t="s">
        <v>4</v>
      </c>
      <c r="J104" s="5">
        <v>47451</v>
      </c>
      <c r="K104" s="5">
        <v>2018</v>
      </c>
      <c r="L104" s="5" t="s">
        <v>89</v>
      </c>
      <c r="M104" s="5" t="s">
        <v>90</v>
      </c>
      <c r="N104" s="5" t="s">
        <v>91</v>
      </c>
      <c r="O104" s="5">
        <v>47451</v>
      </c>
      <c r="P104" s="5">
        <v>0</v>
      </c>
      <c r="Q104" s="5">
        <v>0</v>
      </c>
      <c r="R104" s="5">
        <v>0</v>
      </c>
      <c r="S104" s="5">
        <v>0</v>
      </c>
      <c r="T104" s="5">
        <v>4.1802972753419376E-2</v>
      </c>
      <c r="U104" s="5">
        <v>4.1802972753419543E-2</v>
      </c>
      <c r="V104" s="5">
        <v>-1904</v>
      </c>
      <c r="W104" s="5">
        <v>45547</v>
      </c>
      <c r="X104" s="5">
        <v>47451</v>
      </c>
      <c r="Y104" s="5" t="s">
        <v>120</v>
      </c>
    </row>
    <row r="105" spans="1:25" hidden="1" x14ac:dyDescent="0.25">
      <c r="A105" s="5" t="s">
        <v>715</v>
      </c>
      <c r="B105" s="5" t="s">
        <v>716</v>
      </c>
      <c r="C105" s="5" t="s">
        <v>706</v>
      </c>
      <c r="D105" s="5">
        <v>19</v>
      </c>
      <c r="E105" s="5" t="s">
        <v>144</v>
      </c>
      <c r="F105" s="5" t="s">
        <v>34</v>
      </c>
      <c r="G105" s="5" t="s">
        <v>145</v>
      </c>
      <c r="H105" s="5" t="s">
        <v>143</v>
      </c>
      <c r="I105" s="5" t="s">
        <v>119</v>
      </c>
      <c r="J105" s="5">
        <v>110000</v>
      </c>
      <c r="K105" s="5">
        <v>2018</v>
      </c>
      <c r="L105" s="5" t="s">
        <v>89</v>
      </c>
      <c r="M105" s="5" t="s">
        <v>90</v>
      </c>
      <c r="N105" s="5" t="s">
        <v>91</v>
      </c>
      <c r="O105" s="5">
        <v>110000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110000</v>
      </c>
      <c r="X105" s="5">
        <v>110000</v>
      </c>
      <c r="Y105" s="5" t="s">
        <v>120</v>
      </c>
    </row>
    <row r="106" spans="1:25" hidden="1" x14ac:dyDescent="0.25">
      <c r="A106" s="5" t="s">
        <v>717</v>
      </c>
      <c r="B106" s="5" t="s">
        <v>718</v>
      </c>
      <c r="C106" s="5" t="s">
        <v>706</v>
      </c>
      <c r="D106" s="5">
        <v>19</v>
      </c>
      <c r="E106" s="5" t="s">
        <v>144</v>
      </c>
      <c r="F106" s="5" t="s">
        <v>34</v>
      </c>
      <c r="G106" s="5" t="s">
        <v>145</v>
      </c>
      <c r="H106" s="5" t="s">
        <v>143</v>
      </c>
      <c r="I106" s="5" t="s">
        <v>13</v>
      </c>
      <c r="J106" s="5">
        <v>4826</v>
      </c>
      <c r="K106" s="5">
        <v>2018</v>
      </c>
      <c r="L106" s="5" t="s">
        <v>89</v>
      </c>
      <c r="M106" s="5" t="s">
        <v>90</v>
      </c>
      <c r="N106" s="5" t="s">
        <v>91</v>
      </c>
      <c r="O106" s="5">
        <v>4826</v>
      </c>
      <c r="P106" s="5">
        <v>0</v>
      </c>
      <c r="Q106" s="5">
        <v>0</v>
      </c>
      <c r="R106" s="5">
        <v>0</v>
      </c>
      <c r="S106" s="5">
        <v>0</v>
      </c>
      <c r="T106" s="5">
        <v>4.1882556131260795E-2</v>
      </c>
      <c r="U106" s="5">
        <v>4.1882556131260795E-2</v>
      </c>
      <c r="V106" s="5">
        <v>-194</v>
      </c>
      <c r="W106" s="5">
        <v>4632</v>
      </c>
      <c r="X106" s="5">
        <v>4826</v>
      </c>
      <c r="Y106" s="5" t="s">
        <v>120</v>
      </c>
    </row>
    <row r="107" spans="1:25" hidden="1" x14ac:dyDescent="0.25">
      <c r="A107" s="5" t="s">
        <v>719</v>
      </c>
      <c r="B107" s="5" t="s">
        <v>720</v>
      </c>
      <c r="C107" s="5" t="s">
        <v>706</v>
      </c>
      <c r="D107" s="5">
        <v>19</v>
      </c>
      <c r="E107" s="5" t="s">
        <v>144</v>
      </c>
      <c r="F107" s="5" t="s">
        <v>34</v>
      </c>
      <c r="G107" s="5" t="s">
        <v>145</v>
      </c>
      <c r="H107" s="5" t="s">
        <v>143</v>
      </c>
      <c r="I107" s="5" t="s">
        <v>5</v>
      </c>
      <c r="J107" s="5">
        <v>51949</v>
      </c>
      <c r="K107" s="5">
        <v>2018</v>
      </c>
      <c r="L107" s="5" t="s">
        <v>89</v>
      </c>
      <c r="M107" s="5" t="s">
        <v>90</v>
      </c>
      <c r="N107" s="5" t="s">
        <v>91</v>
      </c>
      <c r="O107" s="5">
        <v>51949.000000000007</v>
      </c>
      <c r="P107" s="5">
        <v>0</v>
      </c>
      <c r="Q107" s="5">
        <v>0</v>
      </c>
      <c r="R107" s="5">
        <v>-7.2759576141834259E-12</v>
      </c>
      <c r="S107" s="5">
        <v>-1.400596279848202E-16</v>
      </c>
      <c r="T107" s="5">
        <v>4.179284066980863E-2</v>
      </c>
      <c r="U107" s="5">
        <v>4.179284066980863E-2</v>
      </c>
      <c r="V107" s="5">
        <v>-2084.0000000000073</v>
      </c>
      <c r="W107" s="5">
        <v>49865</v>
      </c>
      <c r="X107" s="5">
        <v>51949.000000000007</v>
      </c>
      <c r="Y107" s="5" t="s">
        <v>120</v>
      </c>
    </row>
    <row r="108" spans="1:25" hidden="1" x14ac:dyDescent="0.25">
      <c r="A108" s="5" t="s">
        <v>721</v>
      </c>
      <c r="B108" s="5" t="s">
        <v>722</v>
      </c>
      <c r="C108" s="5" t="s">
        <v>706</v>
      </c>
      <c r="D108" s="5">
        <v>19</v>
      </c>
      <c r="E108" s="5" t="s">
        <v>144</v>
      </c>
      <c r="F108" s="5" t="s">
        <v>34</v>
      </c>
      <c r="G108" s="5" t="s">
        <v>145</v>
      </c>
      <c r="H108" s="5" t="s">
        <v>143</v>
      </c>
      <c r="I108" s="5" t="s">
        <v>7</v>
      </c>
      <c r="J108" s="5">
        <v>15158</v>
      </c>
      <c r="K108" s="5">
        <v>2018</v>
      </c>
      <c r="L108" s="5" t="s">
        <v>89</v>
      </c>
      <c r="M108" s="5" t="s">
        <v>90</v>
      </c>
      <c r="N108" s="5" t="s">
        <v>91</v>
      </c>
      <c r="O108" s="5">
        <v>15158</v>
      </c>
      <c r="P108" s="5">
        <v>0</v>
      </c>
      <c r="Q108" s="1">
        <v>0</v>
      </c>
      <c r="R108" s="5">
        <v>0</v>
      </c>
      <c r="S108" s="5">
        <v>0</v>
      </c>
      <c r="T108" s="5">
        <v>4.1786941580756014E-2</v>
      </c>
      <c r="U108" s="5">
        <v>4.1786941580756014E-2</v>
      </c>
      <c r="V108" s="5">
        <v>-608</v>
      </c>
      <c r="W108" s="5">
        <v>14550</v>
      </c>
      <c r="X108" s="5">
        <v>15158</v>
      </c>
      <c r="Y108" s="5" t="s">
        <v>120</v>
      </c>
    </row>
    <row r="109" spans="1:25" hidden="1" x14ac:dyDescent="0.25">
      <c r="A109" s="5" t="s">
        <v>723</v>
      </c>
      <c r="B109" s="5" t="s">
        <v>724</v>
      </c>
      <c r="C109" s="5" t="s">
        <v>706</v>
      </c>
      <c r="D109" s="5">
        <v>19</v>
      </c>
      <c r="E109" s="5" t="s">
        <v>144</v>
      </c>
      <c r="F109" s="5" t="s">
        <v>34</v>
      </c>
      <c r="G109" s="5" t="s">
        <v>145</v>
      </c>
      <c r="H109" s="5" t="s">
        <v>143</v>
      </c>
      <c r="I109" s="5" t="s">
        <v>12</v>
      </c>
      <c r="J109" s="5">
        <v>74720</v>
      </c>
      <c r="K109" s="5">
        <v>2018</v>
      </c>
      <c r="L109" s="5" t="s">
        <v>89</v>
      </c>
      <c r="M109" s="5" t="s">
        <v>90</v>
      </c>
      <c r="N109" s="5" t="s">
        <v>91</v>
      </c>
      <c r="O109" s="5">
        <v>74720</v>
      </c>
      <c r="P109" s="5">
        <v>0</v>
      </c>
      <c r="Q109" s="5">
        <v>0</v>
      </c>
      <c r="R109" s="5">
        <v>0</v>
      </c>
      <c r="S109" s="5">
        <v>0</v>
      </c>
      <c r="T109" s="5">
        <v>4.181481016717558E-2</v>
      </c>
      <c r="U109" s="5">
        <v>4.181481016717558E-2</v>
      </c>
      <c r="V109" s="5">
        <v>-2999</v>
      </c>
      <c r="W109" s="5">
        <v>71721</v>
      </c>
      <c r="X109" s="5">
        <v>74720</v>
      </c>
      <c r="Y109" s="5" t="s">
        <v>120</v>
      </c>
    </row>
    <row r="110" spans="1:25" hidden="1" x14ac:dyDescent="0.25">
      <c r="A110" s="5" t="s">
        <v>725</v>
      </c>
      <c r="B110" s="5" t="s">
        <v>726</v>
      </c>
      <c r="C110" s="5" t="s">
        <v>706</v>
      </c>
      <c r="D110" s="5">
        <v>19</v>
      </c>
      <c r="E110" s="5" t="s">
        <v>144</v>
      </c>
      <c r="F110" s="5" t="s">
        <v>34</v>
      </c>
      <c r="G110" s="5" t="s">
        <v>145</v>
      </c>
      <c r="H110" s="5" t="s">
        <v>143</v>
      </c>
      <c r="I110" s="5" t="s">
        <v>9</v>
      </c>
      <c r="J110" s="5">
        <v>79513</v>
      </c>
      <c r="K110" s="5">
        <v>2018</v>
      </c>
      <c r="L110" s="5" t="s">
        <v>89</v>
      </c>
      <c r="M110" s="5" t="s">
        <v>90</v>
      </c>
      <c r="N110" s="5" t="s">
        <v>91</v>
      </c>
      <c r="O110" s="5">
        <v>79513</v>
      </c>
      <c r="P110" s="5">
        <v>0</v>
      </c>
      <c r="Q110" s="5">
        <v>0</v>
      </c>
      <c r="R110" s="5">
        <v>0</v>
      </c>
      <c r="S110" s="5">
        <v>0</v>
      </c>
      <c r="T110" s="5">
        <v>4.1850653179417968E-2</v>
      </c>
      <c r="U110" s="5">
        <v>4.1850653179417968E-2</v>
      </c>
      <c r="V110" s="5">
        <v>-3194</v>
      </c>
      <c r="W110" s="5">
        <v>76319</v>
      </c>
      <c r="X110" s="5">
        <v>79513</v>
      </c>
      <c r="Y110" s="5" t="s">
        <v>120</v>
      </c>
    </row>
    <row r="111" spans="1:25" hidden="1" x14ac:dyDescent="0.25">
      <c r="A111" s="5" t="s">
        <v>727</v>
      </c>
      <c r="B111" s="5" t="s">
        <v>728</v>
      </c>
      <c r="C111" s="5" t="s">
        <v>706</v>
      </c>
      <c r="D111" s="5">
        <v>19</v>
      </c>
      <c r="E111" s="5" t="s">
        <v>144</v>
      </c>
      <c r="F111" s="5" t="s">
        <v>34</v>
      </c>
      <c r="G111" s="5" t="s">
        <v>145</v>
      </c>
      <c r="H111" s="5" t="s">
        <v>143</v>
      </c>
      <c r="I111" s="5" t="s">
        <v>95</v>
      </c>
      <c r="J111" s="5">
        <v>401363</v>
      </c>
      <c r="K111" s="5">
        <v>2018</v>
      </c>
      <c r="L111" s="5" t="s">
        <v>89</v>
      </c>
      <c r="M111" s="5" t="s">
        <v>90</v>
      </c>
      <c r="N111" s="5" t="s">
        <v>91</v>
      </c>
      <c r="O111" s="5">
        <v>401363.00000000006</v>
      </c>
      <c r="P111" s="5">
        <v>0</v>
      </c>
      <c r="Q111" s="5">
        <v>0</v>
      </c>
      <c r="R111" s="5">
        <v>-5.8207660913467407E-11</v>
      </c>
      <c r="S111" s="5">
        <v>-1.4502497966545844E-16</v>
      </c>
      <c r="T111" s="5">
        <v>4.1813972080757107E-2</v>
      </c>
      <c r="U111" s="5">
        <v>4.181397208075726E-2</v>
      </c>
      <c r="V111" s="5">
        <v>-16109.000000000058</v>
      </c>
      <c r="W111" s="5">
        <v>385254</v>
      </c>
      <c r="X111" s="5">
        <v>401363.00000000006</v>
      </c>
      <c r="Y111" s="5" t="s">
        <v>120</v>
      </c>
    </row>
    <row r="112" spans="1:25" hidden="1" x14ac:dyDescent="0.25">
      <c r="A112" s="5" t="s">
        <v>729</v>
      </c>
      <c r="B112" s="5" t="s">
        <v>730</v>
      </c>
      <c r="C112" s="5" t="s">
        <v>706</v>
      </c>
      <c r="D112" s="5">
        <v>19</v>
      </c>
      <c r="E112" s="5" t="s">
        <v>144</v>
      </c>
      <c r="F112" s="5" t="s">
        <v>34</v>
      </c>
      <c r="G112" s="5" t="s">
        <v>145</v>
      </c>
      <c r="H112" s="5" t="s">
        <v>143</v>
      </c>
      <c r="I112" s="5" t="s">
        <v>71</v>
      </c>
      <c r="J112" s="5">
        <v>346968</v>
      </c>
      <c r="K112" s="5">
        <v>2018</v>
      </c>
      <c r="L112" s="5" t="s">
        <v>89</v>
      </c>
      <c r="M112" s="5" t="s">
        <v>90</v>
      </c>
      <c r="N112" s="5" t="s">
        <v>91</v>
      </c>
      <c r="O112" s="5">
        <v>346968</v>
      </c>
      <c r="P112" s="5">
        <v>0</v>
      </c>
      <c r="Q112" s="5">
        <v>0</v>
      </c>
      <c r="R112" s="5">
        <v>0</v>
      </c>
      <c r="S112" s="5">
        <v>0</v>
      </c>
      <c r="T112" s="5">
        <v>3.3927573696482978E-2</v>
      </c>
      <c r="U112" s="5">
        <v>3.3927573696482978E-2</v>
      </c>
      <c r="V112" s="5">
        <v>-11385.5</v>
      </c>
      <c r="W112" s="5">
        <v>335582.5</v>
      </c>
      <c r="X112" s="5">
        <v>346968</v>
      </c>
      <c r="Y112" s="5" t="s">
        <v>120</v>
      </c>
    </row>
    <row r="113" spans="1:25" hidden="1" x14ac:dyDescent="0.25">
      <c r="A113" s="5" t="s">
        <v>731</v>
      </c>
      <c r="B113" s="5" t="s">
        <v>732</v>
      </c>
      <c r="C113" s="5" t="s">
        <v>733</v>
      </c>
      <c r="D113" s="5">
        <v>20</v>
      </c>
      <c r="E113" s="5" t="s">
        <v>146</v>
      </c>
      <c r="F113" s="5" t="s">
        <v>34</v>
      </c>
      <c r="G113" s="5" t="s">
        <v>147</v>
      </c>
      <c r="H113" s="5" t="s">
        <v>143</v>
      </c>
      <c r="I113" s="5" t="s">
        <v>132</v>
      </c>
      <c r="J113" s="5">
        <v>21500</v>
      </c>
      <c r="K113" s="5">
        <v>2018</v>
      </c>
      <c r="L113" s="5" t="s">
        <v>89</v>
      </c>
      <c r="M113" s="5" t="s">
        <v>90</v>
      </c>
      <c r="N113" s="5" t="s">
        <v>91</v>
      </c>
      <c r="O113" s="5" t="s">
        <v>92</v>
      </c>
      <c r="P113" s="5" t="s">
        <v>93</v>
      </c>
      <c r="Q113" s="5" t="s">
        <v>93</v>
      </c>
      <c r="R113" s="5" t="s">
        <v>93</v>
      </c>
      <c r="S113" s="5" t="s">
        <v>93</v>
      </c>
      <c r="T113" s="5" t="s">
        <v>93</v>
      </c>
      <c r="U113" s="5" t="s">
        <v>93</v>
      </c>
      <c r="V113" s="5" t="s">
        <v>93</v>
      </c>
      <c r="W113" s="5" t="s">
        <v>93</v>
      </c>
      <c r="X113" s="5">
        <v>21500</v>
      </c>
      <c r="Y113" s="5" t="s">
        <v>120</v>
      </c>
    </row>
    <row r="114" spans="1:25" hidden="1" x14ac:dyDescent="0.25">
      <c r="A114" s="5" t="s">
        <v>734</v>
      </c>
      <c r="B114" s="5" t="s">
        <v>735</v>
      </c>
      <c r="C114" s="5" t="s">
        <v>733</v>
      </c>
      <c r="D114" s="5">
        <v>20</v>
      </c>
      <c r="E114" s="5" t="s">
        <v>146</v>
      </c>
      <c r="F114" s="5" t="s">
        <v>34</v>
      </c>
      <c r="G114" s="5" t="s">
        <v>147</v>
      </c>
      <c r="H114" s="5" t="s">
        <v>143</v>
      </c>
      <c r="I114" s="5" t="s">
        <v>119</v>
      </c>
      <c r="J114" s="5">
        <v>227975</v>
      </c>
      <c r="K114" s="5">
        <v>2018</v>
      </c>
      <c r="L114" s="5" t="s">
        <v>89</v>
      </c>
      <c r="M114" s="5" t="s">
        <v>90</v>
      </c>
      <c r="N114" s="5" t="s">
        <v>91</v>
      </c>
      <c r="O114" s="5" t="s">
        <v>92</v>
      </c>
      <c r="P114" s="5" t="s">
        <v>93</v>
      </c>
      <c r="Q114" s="5" t="s">
        <v>93</v>
      </c>
      <c r="R114" s="5" t="s">
        <v>93</v>
      </c>
      <c r="S114" s="5" t="s">
        <v>93</v>
      </c>
      <c r="T114" s="5" t="s">
        <v>93</v>
      </c>
      <c r="U114" s="5" t="s">
        <v>93</v>
      </c>
      <c r="V114" s="5" t="s">
        <v>93</v>
      </c>
      <c r="W114" s="5" t="s">
        <v>93</v>
      </c>
      <c r="X114" s="5">
        <v>227975</v>
      </c>
      <c r="Y114" s="5" t="s">
        <v>120</v>
      </c>
    </row>
    <row r="115" spans="1:25" hidden="1" x14ac:dyDescent="0.25">
      <c r="A115" s="5" t="s">
        <v>736</v>
      </c>
      <c r="B115" s="5" t="s">
        <v>737</v>
      </c>
      <c r="C115" s="5" t="s">
        <v>733</v>
      </c>
      <c r="D115" s="5">
        <v>20</v>
      </c>
      <c r="E115" s="5" t="s">
        <v>146</v>
      </c>
      <c r="F115" s="5" t="s">
        <v>34</v>
      </c>
      <c r="G115" s="5" t="s">
        <v>147</v>
      </c>
      <c r="H115" s="5" t="s">
        <v>143</v>
      </c>
      <c r="I115" s="5" t="s">
        <v>71</v>
      </c>
      <c r="J115" s="5" t="s">
        <v>121</v>
      </c>
      <c r="K115" s="5">
        <v>2018</v>
      </c>
      <c r="L115" s="5" t="s">
        <v>89</v>
      </c>
      <c r="M115" s="5" t="s">
        <v>90</v>
      </c>
      <c r="N115" s="5" t="s">
        <v>91</v>
      </c>
      <c r="O115" s="5" t="s">
        <v>92</v>
      </c>
      <c r="P115" s="5" t="s">
        <v>93</v>
      </c>
      <c r="Q115" s="5" t="s">
        <v>93</v>
      </c>
      <c r="R115" s="5" t="s">
        <v>93</v>
      </c>
      <c r="S115" s="5" t="s">
        <v>93</v>
      </c>
      <c r="T115" s="5" t="s">
        <v>93</v>
      </c>
      <c r="U115" s="5" t="s">
        <v>93</v>
      </c>
      <c r="V115" s="5" t="s">
        <v>93</v>
      </c>
      <c r="W115" s="5" t="s">
        <v>93</v>
      </c>
      <c r="X115" s="5" t="s">
        <v>121</v>
      </c>
      <c r="Y115" s="5" t="s">
        <v>120</v>
      </c>
    </row>
    <row r="116" spans="1:25" hidden="1" x14ac:dyDescent="0.25">
      <c r="A116" s="5" t="s">
        <v>738</v>
      </c>
      <c r="B116" s="5" t="s">
        <v>739</v>
      </c>
      <c r="C116" s="5" t="s">
        <v>740</v>
      </c>
      <c r="D116" s="5">
        <v>21</v>
      </c>
      <c r="E116" s="5" t="s">
        <v>148</v>
      </c>
      <c r="F116" s="5" t="s">
        <v>34</v>
      </c>
      <c r="G116" s="5" t="s">
        <v>149</v>
      </c>
      <c r="H116" s="5" t="s">
        <v>143</v>
      </c>
      <c r="I116" s="5" t="s">
        <v>15</v>
      </c>
      <c r="J116" s="5">
        <v>1100</v>
      </c>
      <c r="K116" s="5">
        <v>2018</v>
      </c>
      <c r="L116" s="5" t="s">
        <v>89</v>
      </c>
      <c r="M116" s="5" t="s">
        <v>90</v>
      </c>
      <c r="N116" s="5" t="s">
        <v>91</v>
      </c>
      <c r="O116" s="5">
        <v>1100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1100</v>
      </c>
      <c r="X116" s="5">
        <v>1100</v>
      </c>
      <c r="Y116" s="5" t="s">
        <v>104</v>
      </c>
    </row>
    <row r="117" spans="1:25" hidden="1" x14ac:dyDescent="0.25">
      <c r="A117" s="5" t="s">
        <v>741</v>
      </c>
      <c r="B117" s="5" t="s">
        <v>742</v>
      </c>
      <c r="C117" s="5" t="s">
        <v>740</v>
      </c>
      <c r="D117" s="5">
        <v>21</v>
      </c>
      <c r="E117" s="5" t="s">
        <v>148</v>
      </c>
      <c r="F117" s="5" t="s">
        <v>34</v>
      </c>
      <c r="G117" s="5" t="s">
        <v>149</v>
      </c>
      <c r="H117" s="5" t="s">
        <v>143</v>
      </c>
      <c r="I117" s="5" t="s">
        <v>11</v>
      </c>
      <c r="J117" s="5">
        <v>120</v>
      </c>
      <c r="K117" s="5">
        <v>2018</v>
      </c>
      <c r="L117" s="5" t="s">
        <v>89</v>
      </c>
      <c r="M117" s="5" t="s">
        <v>90</v>
      </c>
      <c r="N117" s="5" t="s">
        <v>91</v>
      </c>
      <c r="O117" s="5">
        <v>120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120</v>
      </c>
      <c r="X117" s="5">
        <v>120</v>
      </c>
      <c r="Y117" s="5" t="s">
        <v>104</v>
      </c>
    </row>
    <row r="118" spans="1:25" hidden="1" x14ac:dyDescent="0.25">
      <c r="A118" s="5" t="s">
        <v>743</v>
      </c>
      <c r="B118" s="5" t="s">
        <v>744</v>
      </c>
      <c r="C118" s="5" t="s">
        <v>740</v>
      </c>
      <c r="D118" s="5">
        <v>21</v>
      </c>
      <c r="E118" s="5" t="s">
        <v>148</v>
      </c>
      <c r="F118" s="5" t="s">
        <v>34</v>
      </c>
      <c r="G118" s="5" t="s">
        <v>149</v>
      </c>
      <c r="H118" s="5" t="s">
        <v>143</v>
      </c>
      <c r="I118" s="5" t="s">
        <v>14</v>
      </c>
      <c r="J118" s="5">
        <v>75</v>
      </c>
      <c r="K118" s="5">
        <v>2018</v>
      </c>
      <c r="L118" s="5" t="s">
        <v>89</v>
      </c>
      <c r="M118" s="5" t="s">
        <v>90</v>
      </c>
      <c r="N118" s="5" t="s">
        <v>91</v>
      </c>
      <c r="O118" s="5">
        <v>75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75</v>
      </c>
      <c r="X118" s="5">
        <v>75</v>
      </c>
      <c r="Y118" s="5" t="s">
        <v>104</v>
      </c>
    </row>
    <row r="119" spans="1:25" hidden="1" x14ac:dyDescent="0.25">
      <c r="A119" s="5" t="s">
        <v>745</v>
      </c>
      <c r="B119" s="5" t="s">
        <v>746</v>
      </c>
      <c r="C119" s="5" t="s">
        <v>740</v>
      </c>
      <c r="D119" s="5">
        <v>21</v>
      </c>
      <c r="E119" s="5" t="s">
        <v>148</v>
      </c>
      <c r="F119" s="5" t="s">
        <v>34</v>
      </c>
      <c r="G119" s="5" t="s">
        <v>149</v>
      </c>
      <c r="H119" s="5" t="s">
        <v>143</v>
      </c>
      <c r="I119" s="5" t="s">
        <v>12</v>
      </c>
      <c r="J119" s="5">
        <v>105</v>
      </c>
      <c r="K119" s="5">
        <v>2018</v>
      </c>
      <c r="L119" s="5" t="s">
        <v>89</v>
      </c>
      <c r="M119" s="5" t="s">
        <v>90</v>
      </c>
      <c r="N119" s="5" t="s">
        <v>91</v>
      </c>
      <c r="O119" s="5">
        <v>105</v>
      </c>
      <c r="P119" s="5">
        <v>0</v>
      </c>
      <c r="Q119" s="5">
        <v>0</v>
      </c>
      <c r="R119" s="5">
        <v>0</v>
      </c>
      <c r="S119" s="5">
        <v>0</v>
      </c>
      <c r="T119" s="5">
        <v>-1.3534147347811431E-16</v>
      </c>
      <c r="U119" s="5">
        <v>0</v>
      </c>
      <c r="V119" s="5">
        <v>0</v>
      </c>
      <c r="W119" s="5">
        <v>105</v>
      </c>
      <c r="X119" s="5">
        <v>105</v>
      </c>
      <c r="Y119" s="5" t="s">
        <v>104</v>
      </c>
    </row>
    <row r="120" spans="1:25" hidden="1" x14ac:dyDescent="0.25">
      <c r="A120" s="5" t="s">
        <v>747</v>
      </c>
      <c r="B120" s="5" t="s">
        <v>748</v>
      </c>
      <c r="C120" s="5" t="s">
        <v>740</v>
      </c>
      <c r="D120" s="5">
        <v>21</v>
      </c>
      <c r="E120" s="5" t="s">
        <v>148</v>
      </c>
      <c r="F120" s="5" t="s">
        <v>34</v>
      </c>
      <c r="G120" s="5" t="s">
        <v>149</v>
      </c>
      <c r="H120" s="5" t="s">
        <v>143</v>
      </c>
      <c r="I120" s="5" t="s">
        <v>9</v>
      </c>
      <c r="J120" s="5">
        <v>1100</v>
      </c>
      <c r="K120" s="5">
        <v>2018</v>
      </c>
      <c r="L120" s="5" t="s">
        <v>89</v>
      </c>
      <c r="M120" s="5" t="s">
        <v>90</v>
      </c>
      <c r="N120" s="5" t="s">
        <v>91</v>
      </c>
      <c r="O120" s="5">
        <v>1100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1100</v>
      </c>
      <c r="X120" s="5">
        <v>1100</v>
      </c>
      <c r="Y120" s="5" t="s">
        <v>104</v>
      </c>
    </row>
    <row r="121" spans="1:25" hidden="1" x14ac:dyDescent="0.25">
      <c r="A121" s="5" t="s">
        <v>749</v>
      </c>
      <c r="B121" s="5" t="s">
        <v>750</v>
      </c>
      <c r="C121" s="5" t="s">
        <v>740</v>
      </c>
      <c r="D121" s="5">
        <v>21</v>
      </c>
      <c r="E121" s="5" t="s">
        <v>148</v>
      </c>
      <c r="F121" s="5" t="s">
        <v>34</v>
      </c>
      <c r="G121" s="5" t="s">
        <v>149</v>
      </c>
      <c r="H121" s="5" t="s">
        <v>143</v>
      </c>
      <c r="I121" s="5" t="s">
        <v>95</v>
      </c>
      <c r="J121" s="5">
        <v>2500</v>
      </c>
      <c r="K121" s="5">
        <v>2018</v>
      </c>
      <c r="L121" s="5" t="s">
        <v>89</v>
      </c>
      <c r="M121" s="5" t="s">
        <v>90</v>
      </c>
      <c r="N121" s="5" t="s">
        <v>91</v>
      </c>
      <c r="O121" s="5">
        <v>2500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2500</v>
      </c>
      <c r="X121" s="5">
        <v>2500</v>
      </c>
      <c r="Y121" s="5" t="s">
        <v>104</v>
      </c>
    </row>
    <row r="122" spans="1:25" hidden="1" x14ac:dyDescent="0.25">
      <c r="A122" s="5" t="s">
        <v>751</v>
      </c>
      <c r="B122" s="5" t="s">
        <v>752</v>
      </c>
      <c r="C122" s="5" t="s">
        <v>740</v>
      </c>
      <c r="D122" s="5">
        <v>21</v>
      </c>
      <c r="E122" s="5" t="s">
        <v>148</v>
      </c>
      <c r="F122" s="5" t="s">
        <v>34</v>
      </c>
      <c r="G122" s="5" t="s">
        <v>149</v>
      </c>
      <c r="H122" s="5" t="s">
        <v>143</v>
      </c>
      <c r="I122" s="5" t="s">
        <v>71</v>
      </c>
      <c r="J122" s="5">
        <v>346968</v>
      </c>
      <c r="K122" s="5">
        <v>2018</v>
      </c>
      <c r="L122" s="5" t="s">
        <v>89</v>
      </c>
      <c r="M122" s="5" t="s">
        <v>90</v>
      </c>
      <c r="N122" s="5" t="s">
        <v>91</v>
      </c>
      <c r="O122" s="5">
        <v>346968</v>
      </c>
      <c r="P122" s="5">
        <v>0</v>
      </c>
      <c r="Q122" s="5">
        <v>0</v>
      </c>
      <c r="R122" s="5">
        <v>0</v>
      </c>
      <c r="S122" s="5">
        <v>0</v>
      </c>
      <c r="T122" s="5">
        <v>3.3927573696482978E-2</v>
      </c>
      <c r="U122" s="5">
        <v>3.3927573696482978E-2</v>
      </c>
      <c r="V122" s="5">
        <v>-11385.5</v>
      </c>
      <c r="W122" s="5">
        <v>335582.5</v>
      </c>
      <c r="X122" s="5">
        <v>346968</v>
      </c>
      <c r="Y122" s="5" t="s">
        <v>104</v>
      </c>
    </row>
    <row r="123" spans="1:25" hidden="1" x14ac:dyDescent="0.25">
      <c r="A123" s="5" t="s">
        <v>753</v>
      </c>
      <c r="B123" s="5" t="s">
        <v>754</v>
      </c>
      <c r="C123" s="5" t="s">
        <v>755</v>
      </c>
      <c r="D123" s="5">
        <v>26</v>
      </c>
      <c r="E123" s="5" t="s">
        <v>150</v>
      </c>
      <c r="F123" s="5" t="s">
        <v>34</v>
      </c>
      <c r="G123" s="5" t="s">
        <v>151</v>
      </c>
      <c r="H123" s="5" t="s">
        <v>143</v>
      </c>
      <c r="I123" s="5" t="s">
        <v>15</v>
      </c>
      <c r="J123" s="5">
        <v>0</v>
      </c>
      <c r="K123" s="5">
        <v>2018</v>
      </c>
      <c r="L123" s="5" t="s">
        <v>89</v>
      </c>
      <c r="M123" s="5" t="s">
        <v>90</v>
      </c>
      <c r="N123" s="5" t="s">
        <v>91</v>
      </c>
      <c r="O123" s="5">
        <v>0</v>
      </c>
      <c r="P123" s="5">
        <v>0</v>
      </c>
      <c r="Q123" s="5" t="s">
        <v>93</v>
      </c>
      <c r="R123" s="5">
        <v>0</v>
      </c>
      <c r="S123" s="5" t="s">
        <v>93</v>
      </c>
      <c r="T123" s="5">
        <v>-1</v>
      </c>
      <c r="U123" s="5">
        <v>-1</v>
      </c>
      <c r="V123" s="5">
        <v>209469</v>
      </c>
      <c r="W123" s="5">
        <v>209469</v>
      </c>
      <c r="X123" s="5">
        <v>0</v>
      </c>
      <c r="Y123" s="5" t="s">
        <v>120</v>
      </c>
    </row>
    <row r="124" spans="1:25" hidden="1" x14ac:dyDescent="0.25">
      <c r="A124" s="5" t="s">
        <v>756</v>
      </c>
      <c r="B124" s="5" t="s">
        <v>757</v>
      </c>
      <c r="C124" s="5" t="s">
        <v>755</v>
      </c>
      <c r="D124" s="5">
        <v>26</v>
      </c>
      <c r="E124" s="5" t="s">
        <v>150</v>
      </c>
      <c r="F124" s="5" t="s">
        <v>34</v>
      </c>
      <c r="G124" s="5" t="s">
        <v>151</v>
      </c>
      <c r="H124" s="5" t="s">
        <v>143</v>
      </c>
      <c r="I124" s="5" t="s">
        <v>71</v>
      </c>
      <c r="J124" s="5">
        <v>346968</v>
      </c>
      <c r="K124" s="5">
        <v>2018</v>
      </c>
      <c r="L124" s="5" t="s">
        <v>89</v>
      </c>
      <c r="M124" s="5" t="s">
        <v>90</v>
      </c>
      <c r="N124" s="5" t="s">
        <v>91</v>
      </c>
      <c r="O124" s="5">
        <v>346968</v>
      </c>
      <c r="P124" s="5">
        <v>0</v>
      </c>
      <c r="Q124" s="5">
        <v>0</v>
      </c>
      <c r="R124" s="5">
        <v>0</v>
      </c>
      <c r="S124" s="5">
        <v>0</v>
      </c>
      <c r="T124" s="5">
        <v>3.3927573696482978E-2</v>
      </c>
      <c r="U124" s="5">
        <v>3.3927573696482978E-2</v>
      </c>
      <c r="V124" s="5">
        <v>-11385.5</v>
      </c>
      <c r="W124" s="5">
        <v>335582.5</v>
      </c>
      <c r="X124" s="5">
        <v>346968</v>
      </c>
      <c r="Y124" s="5" t="s">
        <v>120</v>
      </c>
    </row>
    <row r="125" spans="1:25" hidden="1" x14ac:dyDescent="0.25">
      <c r="A125" s="5" t="s">
        <v>758</v>
      </c>
      <c r="B125" s="5" t="s">
        <v>759</v>
      </c>
      <c r="C125" s="5" t="s">
        <v>755</v>
      </c>
      <c r="D125" s="5">
        <v>26</v>
      </c>
      <c r="E125" s="5" t="s">
        <v>150</v>
      </c>
      <c r="F125" s="5" t="s">
        <v>34</v>
      </c>
      <c r="G125" s="5" t="s">
        <v>151</v>
      </c>
      <c r="H125" s="5" t="s">
        <v>143</v>
      </c>
      <c r="I125" s="5" t="s">
        <v>9</v>
      </c>
      <c r="J125" s="5">
        <v>0</v>
      </c>
      <c r="K125" s="5">
        <v>2018</v>
      </c>
      <c r="L125" s="5" t="s">
        <v>89</v>
      </c>
      <c r="M125" s="5" t="s">
        <v>90</v>
      </c>
      <c r="N125" s="5" t="s">
        <v>91</v>
      </c>
      <c r="O125" s="5">
        <v>0</v>
      </c>
      <c r="P125" s="5">
        <v>0</v>
      </c>
      <c r="Q125" s="5" t="s">
        <v>93</v>
      </c>
      <c r="R125" s="5">
        <v>0</v>
      </c>
      <c r="S125" s="5" t="s">
        <v>93</v>
      </c>
      <c r="T125" s="5">
        <v>-1</v>
      </c>
      <c r="U125" s="5">
        <v>-1</v>
      </c>
      <c r="V125" s="5">
        <v>11025</v>
      </c>
      <c r="W125" s="5">
        <v>11025</v>
      </c>
      <c r="X125" s="5">
        <v>0</v>
      </c>
      <c r="Y125" s="5" t="s">
        <v>120</v>
      </c>
    </row>
    <row r="126" spans="1:25" hidden="1" x14ac:dyDescent="0.25">
      <c r="A126" s="5" t="s">
        <v>760</v>
      </c>
      <c r="B126" s="5" t="s">
        <v>761</v>
      </c>
      <c r="C126" s="5" t="s">
        <v>755</v>
      </c>
      <c r="D126" s="5">
        <v>26</v>
      </c>
      <c r="E126" s="5" t="s">
        <v>150</v>
      </c>
      <c r="F126" s="5" t="s">
        <v>34</v>
      </c>
      <c r="G126" s="5" t="s">
        <v>151</v>
      </c>
      <c r="H126" s="5" t="s">
        <v>143</v>
      </c>
      <c r="I126" s="5" t="s">
        <v>95</v>
      </c>
      <c r="J126" s="5">
        <v>0</v>
      </c>
      <c r="K126" s="5">
        <v>2018</v>
      </c>
      <c r="L126" s="5" t="s">
        <v>89</v>
      </c>
      <c r="M126" s="5" t="s">
        <v>90</v>
      </c>
      <c r="N126" s="5" t="s">
        <v>91</v>
      </c>
      <c r="O126" s="5">
        <v>0</v>
      </c>
      <c r="P126" s="5">
        <v>0</v>
      </c>
      <c r="Q126" s="5" t="s">
        <v>93</v>
      </c>
      <c r="R126" s="5">
        <v>0</v>
      </c>
      <c r="S126" s="5" t="s">
        <v>93</v>
      </c>
      <c r="T126" s="5">
        <v>-1</v>
      </c>
      <c r="U126" s="5">
        <v>-1</v>
      </c>
      <c r="V126" s="5">
        <v>220494</v>
      </c>
      <c r="W126" s="5">
        <v>220494</v>
      </c>
      <c r="X126" s="5">
        <v>0</v>
      </c>
      <c r="Y126" s="5" t="s">
        <v>120</v>
      </c>
    </row>
    <row r="127" spans="1:25" hidden="1" x14ac:dyDescent="0.25">
      <c r="A127" s="5" t="s">
        <v>762</v>
      </c>
      <c r="B127" s="5" t="s">
        <v>763</v>
      </c>
      <c r="C127" s="5" t="s">
        <v>764</v>
      </c>
      <c r="D127" s="5">
        <v>29</v>
      </c>
      <c r="E127" s="5" t="s">
        <v>152</v>
      </c>
      <c r="F127" s="5" t="s">
        <v>153</v>
      </c>
      <c r="G127" s="5" t="s">
        <v>154</v>
      </c>
      <c r="H127" s="5" t="s">
        <v>128</v>
      </c>
      <c r="I127" s="5" t="s">
        <v>15</v>
      </c>
      <c r="J127" s="5">
        <v>5001</v>
      </c>
      <c r="K127" s="5">
        <v>2018</v>
      </c>
      <c r="L127" s="5" t="s">
        <v>89</v>
      </c>
      <c r="M127" s="5" t="s">
        <v>90</v>
      </c>
      <c r="N127" s="5" t="s">
        <v>91</v>
      </c>
      <c r="O127" s="5">
        <v>5001</v>
      </c>
      <c r="P127" s="5">
        <v>0</v>
      </c>
      <c r="Q127" s="5">
        <v>0</v>
      </c>
      <c r="R127" s="5">
        <v>0</v>
      </c>
      <c r="S127" s="5">
        <v>0</v>
      </c>
      <c r="T127" s="5">
        <v>-0.25313620071684589</v>
      </c>
      <c r="U127" s="5">
        <v>-0.25313620071684589</v>
      </c>
      <c r="V127" s="5">
        <v>1695</v>
      </c>
      <c r="W127" s="5">
        <v>6696</v>
      </c>
      <c r="X127" s="5">
        <v>5001</v>
      </c>
      <c r="Y127" s="5" t="s">
        <v>120</v>
      </c>
    </row>
    <row r="128" spans="1:25" hidden="1" x14ac:dyDescent="0.25">
      <c r="A128" s="5" t="s">
        <v>765</v>
      </c>
      <c r="B128" s="5" t="s">
        <v>766</v>
      </c>
      <c r="C128" s="5" t="s">
        <v>764</v>
      </c>
      <c r="D128" s="5">
        <v>29</v>
      </c>
      <c r="E128" s="5" t="s">
        <v>152</v>
      </c>
      <c r="F128" s="5" t="s">
        <v>153</v>
      </c>
      <c r="G128" s="5" t="s">
        <v>154</v>
      </c>
      <c r="H128" s="5" t="s">
        <v>128</v>
      </c>
      <c r="I128" s="5" t="s">
        <v>4</v>
      </c>
      <c r="J128" s="5">
        <v>14084</v>
      </c>
      <c r="K128" s="5">
        <v>2018</v>
      </c>
      <c r="L128" s="5" t="s">
        <v>89</v>
      </c>
      <c r="M128" s="5" t="s">
        <v>90</v>
      </c>
      <c r="N128" s="5" t="s">
        <v>91</v>
      </c>
      <c r="O128" s="5">
        <v>14084</v>
      </c>
      <c r="P128" s="5">
        <v>0</v>
      </c>
      <c r="Q128" s="5">
        <v>0</v>
      </c>
      <c r="R128" s="5">
        <v>0</v>
      </c>
      <c r="S128" s="5">
        <v>0</v>
      </c>
      <c r="T128" s="5">
        <v>-0.25311555390571139</v>
      </c>
      <c r="U128" s="5">
        <v>-0.25311555390571139</v>
      </c>
      <c r="V128" s="5">
        <v>4773</v>
      </c>
      <c r="W128" s="5">
        <v>18857</v>
      </c>
      <c r="X128" s="5">
        <v>14084</v>
      </c>
      <c r="Y128" s="5" t="s">
        <v>120</v>
      </c>
    </row>
    <row r="129" spans="1:25" hidden="1" x14ac:dyDescent="0.25">
      <c r="A129" s="5" t="s">
        <v>767</v>
      </c>
      <c r="B129" s="5" t="s">
        <v>768</v>
      </c>
      <c r="C129" s="5" t="s">
        <v>764</v>
      </c>
      <c r="D129" s="5">
        <v>29</v>
      </c>
      <c r="E129" s="5" t="s">
        <v>152</v>
      </c>
      <c r="F129" s="5" t="s">
        <v>153</v>
      </c>
      <c r="G129" s="5" t="s">
        <v>154</v>
      </c>
      <c r="H129" s="5" t="s">
        <v>128</v>
      </c>
      <c r="I129" s="5" t="s">
        <v>9</v>
      </c>
      <c r="J129" s="5">
        <v>1295</v>
      </c>
      <c r="K129" s="5">
        <v>2018</v>
      </c>
      <c r="L129" s="5" t="s">
        <v>89</v>
      </c>
      <c r="M129" s="5" t="s">
        <v>90</v>
      </c>
      <c r="N129" s="5" t="s">
        <v>91</v>
      </c>
      <c r="O129" s="5">
        <v>1295.0000000000002</v>
      </c>
      <c r="P129" s="5">
        <v>0</v>
      </c>
      <c r="Q129" s="5">
        <v>0</v>
      </c>
      <c r="R129" s="5">
        <v>-2.2737367544323206E-13</v>
      </c>
      <c r="S129" s="5">
        <v>-1.7557812775539153E-16</v>
      </c>
      <c r="T129" s="5">
        <v>-0.25360230547550422</v>
      </c>
      <c r="U129" s="5">
        <v>-0.25360230547550422</v>
      </c>
      <c r="V129" s="5">
        <v>439.99999999999977</v>
      </c>
      <c r="W129" s="5">
        <v>1735</v>
      </c>
      <c r="X129" s="5">
        <v>1295.0000000000002</v>
      </c>
      <c r="Y129" s="5" t="s">
        <v>120</v>
      </c>
    </row>
    <row r="130" spans="1:25" hidden="1" x14ac:dyDescent="0.25">
      <c r="A130" s="5" t="s">
        <v>769</v>
      </c>
      <c r="B130" s="5" t="s">
        <v>770</v>
      </c>
      <c r="C130" s="5" t="s">
        <v>764</v>
      </c>
      <c r="D130" s="5">
        <v>29</v>
      </c>
      <c r="E130" s="5" t="s">
        <v>152</v>
      </c>
      <c r="F130" s="5" t="s">
        <v>153</v>
      </c>
      <c r="G130" s="5" t="s">
        <v>154</v>
      </c>
      <c r="H130" s="5" t="s">
        <v>128</v>
      </c>
      <c r="I130" s="5" t="s">
        <v>95</v>
      </c>
      <c r="J130" s="5">
        <v>20380</v>
      </c>
      <c r="K130" s="5">
        <v>2018</v>
      </c>
      <c r="L130" s="5" t="s">
        <v>89</v>
      </c>
      <c r="M130" s="5" t="s">
        <v>90</v>
      </c>
      <c r="N130" s="5" t="s">
        <v>91</v>
      </c>
      <c r="O130" s="5">
        <v>20380</v>
      </c>
      <c r="P130" s="5">
        <v>0</v>
      </c>
      <c r="Q130" s="5">
        <v>0</v>
      </c>
      <c r="R130" s="5">
        <v>0</v>
      </c>
      <c r="S130" s="5">
        <v>0</v>
      </c>
      <c r="T130" s="5">
        <v>-0.25315156845499853</v>
      </c>
      <c r="U130" s="5">
        <v>-0.25315156845499853</v>
      </c>
      <c r="V130" s="5">
        <v>6908</v>
      </c>
      <c r="W130" s="5">
        <v>27288</v>
      </c>
      <c r="X130" s="5">
        <v>20380</v>
      </c>
      <c r="Y130" s="5" t="s">
        <v>120</v>
      </c>
    </row>
    <row r="131" spans="1:25" hidden="1" x14ac:dyDescent="0.25">
      <c r="A131" s="5" t="s">
        <v>771</v>
      </c>
      <c r="B131" s="5" t="s">
        <v>772</v>
      </c>
      <c r="C131" s="5" t="s">
        <v>764</v>
      </c>
      <c r="D131" s="5">
        <v>29</v>
      </c>
      <c r="E131" s="5" t="s">
        <v>152</v>
      </c>
      <c r="F131" s="5" t="s">
        <v>153</v>
      </c>
      <c r="G131" s="5" t="s">
        <v>154</v>
      </c>
      <c r="H131" s="5" t="s">
        <v>128</v>
      </c>
      <c r="I131" s="5" t="s">
        <v>71</v>
      </c>
      <c r="J131" s="5">
        <v>20380</v>
      </c>
      <c r="K131" s="5">
        <v>2018</v>
      </c>
      <c r="L131" s="5" t="s">
        <v>89</v>
      </c>
      <c r="M131" s="5" t="s">
        <v>90</v>
      </c>
      <c r="N131" s="5" t="s">
        <v>91</v>
      </c>
      <c r="O131" s="5">
        <v>20380</v>
      </c>
      <c r="P131" s="5">
        <v>0</v>
      </c>
      <c r="Q131" s="5">
        <v>0</v>
      </c>
      <c r="R131" s="5">
        <v>0</v>
      </c>
      <c r="S131" s="5">
        <v>0</v>
      </c>
      <c r="T131" s="5">
        <v>-0.25315156845499853</v>
      </c>
      <c r="U131" s="5">
        <v>-0.25315156845499853</v>
      </c>
      <c r="V131" s="5">
        <v>6908</v>
      </c>
      <c r="W131" s="5">
        <v>27288</v>
      </c>
      <c r="X131" s="5">
        <v>20380</v>
      </c>
      <c r="Y131" s="5" t="s">
        <v>120</v>
      </c>
    </row>
    <row r="132" spans="1:25" hidden="1" x14ac:dyDescent="0.25">
      <c r="A132" s="5" t="s">
        <v>773</v>
      </c>
      <c r="B132" s="5" t="s">
        <v>774</v>
      </c>
      <c r="C132" s="5" t="s">
        <v>775</v>
      </c>
      <c r="D132" s="5">
        <v>30</v>
      </c>
      <c r="E132" s="5" t="s">
        <v>155</v>
      </c>
      <c r="F132" s="5" t="s">
        <v>156</v>
      </c>
      <c r="G132" s="5" t="s">
        <v>157</v>
      </c>
      <c r="H132" s="5" t="s">
        <v>118</v>
      </c>
      <c r="I132" s="5" t="s">
        <v>95</v>
      </c>
      <c r="J132" s="5">
        <v>750</v>
      </c>
      <c r="K132" s="5">
        <v>2018</v>
      </c>
      <c r="L132" s="5" t="s">
        <v>89</v>
      </c>
      <c r="M132" s="5" t="s">
        <v>90</v>
      </c>
      <c r="N132" s="5" t="s">
        <v>91</v>
      </c>
      <c r="O132" s="5" t="s">
        <v>92</v>
      </c>
      <c r="P132" s="5" t="s">
        <v>93</v>
      </c>
      <c r="Q132" s="5" t="s">
        <v>93</v>
      </c>
      <c r="R132" s="5" t="s">
        <v>93</v>
      </c>
      <c r="S132" s="5" t="s">
        <v>93</v>
      </c>
      <c r="T132" s="5" t="s">
        <v>93</v>
      </c>
      <c r="U132" s="5" t="s">
        <v>93</v>
      </c>
      <c r="V132" s="5" t="s">
        <v>93</v>
      </c>
      <c r="W132" s="5" t="s">
        <v>93</v>
      </c>
      <c r="X132" s="5">
        <v>750</v>
      </c>
      <c r="Y132" s="5" t="s">
        <v>120</v>
      </c>
    </row>
    <row r="133" spans="1:25" hidden="1" x14ac:dyDescent="0.25">
      <c r="A133" s="5" t="s">
        <v>776</v>
      </c>
      <c r="B133" s="5" t="s">
        <v>777</v>
      </c>
      <c r="C133" s="5" t="s">
        <v>775</v>
      </c>
      <c r="D133" s="5">
        <v>30</v>
      </c>
      <c r="E133" s="5" t="s">
        <v>155</v>
      </c>
      <c r="F133" s="5" t="s">
        <v>156</v>
      </c>
      <c r="G133" s="5" t="s">
        <v>157</v>
      </c>
      <c r="H133" s="5" t="s">
        <v>118</v>
      </c>
      <c r="I133" s="5" t="s">
        <v>71</v>
      </c>
      <c r="J133" s="5" t="s">
        <v>121</v>
      </c>
      <c r="K133" s="5">
        <v>2018</v>
      </c>
      <c r="L133" s="5" t="s">
        <v>89</v>
      </c>
      <c r="M133" s="5" t="s">
        <v>90</v>
      </c>
      <c r="N133" s="5" t="s">
        <v>91</v>
      </c>
      <c r="O133" s="5" t="s">
        <v>92</v>
      </c>
      <c r="P133" s="5" t="s">
        <v>93</v>
      </c>
      <c r="Q133" s="5" t="s">
        <v>93</v>
      </c>
      <c r="R133" s="5" t="s">
        <v>93</v>
      </c>
      <c r="S133" s="5" t="s">
        <v>93</v>
      </c>
      <c r="T133" s="5" t="s">
        <v>93</v>
      </c>
      <c r="U133" s="5" t="s">
        <v>93</v>
      </c>
      <c r="V133" s="5" t="s">
        <v>93</v>
      </c>
      <c r="W133" s="5" t="s">
        <v>93</v>
      </c>
      <c r="X133" s="5" t="s">
        <v>121</v>
      </c>
      <c r="Y133" s="5" t="s">
        <v>120</v>
      </c>
    </row>
    <row r="134" spans="1:25" hidden="1" x14ac:dyDescent="0.25">
      <c r="A134" s="5" t="s">
        <v>778</v>
      </c>
      <c r="B134" s="5" t="s">
        <v>779</v>
      </c>
      <c r="C134" s="5" t="s">
        <v>780</v>
      </c>
      <c r="D134" s="5">
        <v>31</v>
      </c>
      <c r="E134" s="5" t="s">
        <v>158</v>
      </c>
      <c r="F134" s="5" t="s">
        <v>159</v>
      </c>
      <c r="G134" s="5" t="s">
        <v>123</v>
      </c>
      <c r="H134" s="5" t="s">
        <v>160</v>
      </c>
      <c r="I134" s="5" t="s">
        <v>161</v>
      </c>
      <c r="J134" s="5">
        <v>0</v>
      </c>
      <c r="K134" s="5">
        <v>2018</v>
      </c>
      <c r="L134" s="5" t="s">
        <v>89</v>
      </c>
      <c r="M134" s="5" t="s">
        <v>90</v>
      </c>
      <c r="N134" s="5" t="s">
        <v>91</v>
      </c>
      <c r="O134" s="5" t="s">
        <v>92</v>
      </c>
      <c r="P134" s="5" t="s">
        <v>93</v>
      </c>
      <c r="Q134" s="5" t="s">
        <v>93</v>
      </c>
      <c r="R134" s="5" t="s">
        <v>93</v>
      </c>
      <c r="S134" s="5" t="s">
        <v>93</v>
      </c>
      <c r="T134" s="5" t="s">
        <v>93</v>
      </c>
      <c r="U134" s="5" t="s">
        <v>93</v>
      </c>
      <c r="V134" s="5" t="s">
        <v>93</v>
      </c>
      <c r="W134" s="5" t="s">
        <v>93</v>
      </c>
      <c r="X134" s="5">
        <v>0</v>
      </c>
      <c r="Y134" s="5" t="s">
        <v>104</v>
      </c>
    </row>
    <row r="135" spans="1:25" hidden="1" x14ac:dyDescent="0.25">
      <c r="A135" s="5" t="s">
        <v>781</v>
      </c>
      <c r="B135" s="5" t="s">
        <v>782</v>
      </c>
      <c r="C135" s="5" t="s">
        <v>780</v>
      </c>
      <c r="D135" s="5">
        <v>31</v>
      </c>
      <c r="E135" s="5" t="s">
        <v>158</v>
      </c>
      <c r="F135" s="5" t="s">
        <v>159</v>
      </c>
      <c r="G135" s="5" t="s">
        <v>123</v>
      </c>
      <c r="H135" s="5" t="s">
        <v>160</v>
      </c>
      <c r="I135" s="5" t="s">
        <v>15</v>
      </c>
      <c r="J135" s="5">
        <v>0</v>
      </c>
      <c r="K135" s="5">
        <v>2018</v>
      </c>
      <c r="L135" s="5" t="s">
        <v>89</v>
      </c>
      <c r="M135" s="5" t="s">
        <v>90</v>
      </c>
      <c r="N135" s="5" t="s">
        <v>91</v>
      </c>
      <c r="O135" s="5" t="s">
        <v>92</v>
      </c>
      <c r="P135" s="5" t="s">
        <v>93</v>
      </c>
      <c r="Q135" s="5" t="s">
        <v>93</v>
      </c>
      <c r="R135" s="5" t="s">
        <v>93</v>
      </c>
      <c r="S135" s="5" t="s">
        <v>93</v>
      </c>
      <c r="T135" s="5" t="s">
        <v>93</v>
      </c>
      <c r="U135" s="5" t="s">
        <v>93</v>
      </c>
      <c r="V135" s="5" t="s">
        <v>93</v>
      </c>
      <c r="W135" s="5" t="s">
        <v>93</v>
      </c>
      <c r="X135" s="5">
        <v>0</v>
      </c>
      <c r="Y135" s="5" t="s">
        <v>104</v>
      </c>
    </row>
    <row r="136" spans="1:25" hidden="1" x14ac:dyDescent="0.25">
      <c r="A136" s="5" t="s">
        <v>783</v>
      </c>
      <c r="B136" s="5" t="s">
        <v>784</v>
      </c>
      <c r="C136" s="5" t="s">
        <v>780</v>
      </c>
      <c r="D136" s="5">
        <v>31</v>
      </c>
      <c r="E136" s="5" t="s">
        <v>158</v>
      </c>
      <c r="F136" s="5" t="s">
        <v>159</v>
      </c>
      <c r="G136" s="5" t="s">
        <v>123</v>
      </c>
      <c r="H136" s="5" t="s">
        <v>160</v>
      </c>
      <c r="I136" s="5" t="s">
        <v>95</v>
      </c>
      <c r="J136" s="5">
        <v>0</v>
      </c>
      <c r="K136" s="5">
        <v>2018</v>
      </c>
      <c r="L136" s="5" t="s">
        <v>89</v>
      </c>
      <c r="M136" s="5" t="s">
        <v>90</v>
      </c>
      <c r="N136" s="5" t="s">
        <v>91</v>
      </c>
      <c r="O136" s="5" t="s">
        <v>92</v>
      </c>
      <c r="P136" s="5" t="s">
        <v>93</v>
      </c>
      <c r="Q136" s="5" t="s">
        <v>93</v>
      </c>
      <c r="R136" s="5" t="s">
        <v>93</v>
      </c>
      <c r="S136" s="5" t="s">
        <v>93</v>
      </c>
      <c r="T136" s="5" t="s">
        <v>93</v>
      </c>
      <c r="U136" s="5" t="s">
        <v>93</v>
      </c>
      <c r="V136" s="5" t="s">
        <v>93</v>
      </c>
      <c r="W136" s="5" t="s">
        <v>93</v>
      </c>
      <c r="X136" s="5">
        <v>0</v>
      </c>
      <c r="Y136" s="5" t="s">
        <v>104</v>
      </c>
    </row>
    <row r="137" spans="1:25" hidden="1" x14ac:dyDescent="0.25">
      <c r="A137" s="5" t="s">
        <v>785</v>
      </c>
      <c r="B137" s="5" t="s">
        <v>786</v>
      </c>
      <c r="C137" s="5" t="s">
        <v>780</v>
      </c>
      <c r="D137" s="5">
        <v>31</v>
      </c>
      <c r="E137" s="5" t="s">
        <v>158</v>
      </c>
      <c r="F137" s="5" t="s">
        <v>159</v>
      </c>
      <c r="G137" s="5" t="s">
        <v>123</v>
      </c>
      <c r="H137" s="5" t="s">
        <v>160</v>
      </c>
      <c r="I137" s="5" t="s">
        <v>14</v>
      </c>
      <c r="J137" s="5">
        <v>0</v>
      </c>
      <c r="K137" s="5">
        <v>2018</v>
      </c>
      <c r="L137" s="5" t="s">
        <v>89</v>
      </c>
      <c r="M137" s="5" t="s">
        <v>90</v>
      </c>
      <c r="N137" s="5" t="s">
        <v>91</v>
      </c>
      <c r="O137" s="5" t="s">
        <v>92</v>
      </c>
      <c r="P137" s="5" t="s">
        <v>93</v>
      </c>
      <c r="Q137" s="5" t="s">
        <v>93</v>
      </c>
      <c r="R137" s="5" t="s">
        <v>93</v>
      </c>
      <c r="S137" s="5" t="s">
        <v>93</v>
      </c>
      <c r="T137" s="5" t="s">
        <v>93</v>
      </c>
      <c r="U137" s="5" t="s">
        <v>93</v>
      </c>
      <c r="V137" s="5" t="s">
        <v>93</v>
      </c>
      <c r="W137" s="5" t="s">
        <v>93</v>
      </c>
      <c r="X137" s="5">
        <v>0</v>
      </c>
      <c r="Y137" s="5" t="s">
        <v>104</v>
      </c>
    </row>
    <row r="138" spans="1:25" hidden="1" x14ac:dyDescent="0.25">
      <c r="A138" s="5" t="s">
        <v>787</v>
      </c>
      <c r="B138" s="5" t="s">
        <v>788</v>
      </c>
      <c r="C138" s="5" t="s">
        <v>780</v>
      </c>
      <c r="D138" s="5">
        <v>31</v>
      </c>
      <c r="E138" s="5" t="s">
        <v>158</v>
      </c>
      <c r="F138" s="5" t="s">
        <v>159</v>
      </c>
      <c r="G138" s="5" t="s">
        <v>123</v>
      </c>
      <c r="H138" s="5" t="s">
        <v>160</v>
      </c>
      <c r="I138" s="5" t="s">
        <v>119</v>
      </c>
      <c r="J138" s="5">
        <v>16016</v>
      </c>
      <c r="K138" s="5">
        <v>2018</v>
      </c>
      <c r="L138" s="5" t="s">
        <v>89</v>
      </c>
      <c r="M138" s="5" t="s">
        <v>90</v>
      </c>
      <c r="N138" s="5" t="s">
        <v>91</v>
      </c>
      <c r="O138" s="5" t="s">
        <v>92</v>
      </c>
      <c r="P138" s="5" t="s">
        <v>93</v>
      </c>
      <c r="Q138" s="5" t="s">
        <v>93</v>
      </c>
      <c r="R138" s="5" t="s">
        <v>93</v>
      </c>
      <c r="S138" s="5" t="s">
        <v>93</v>
      </c>
      <c r="T138" s="5" t="s">
        <v>93</v>
      </c>
      <c r="U138" s="5" t="s">
        <v>93</v>
      </c>
      <c r="V138" s="5" t="s">
        <v>93</v>
      </c>
      <c r="W138" s="5" t="s">
        <v>93</v>
      </c>
      <c r="X138" s="5">
        <v>16016</v>
      </c>
      <c r="Y138" s="5" t="s">
        <v>104</v>
      </c>
    </row>
    <row r="139" spans="1:25" hidden="1" x14ac:dyDescent="0.25">
      <c r="A139" s="5" t="s">
        <v>789</v>
      </c>
      <c r="B139" s="5" t="s">
        <v>790</v>
      </c>
      <c r="C139" s="5" t="s">
        <v>780</v>
      </c>
      <c r="D139" s="5">
        <v>31</v>
      </c>
      <c r="E139" s="5" t="s">
        <v>158</v>
      </c>
      <c r="F139" s="5" t="s">
        <v>159</v>
      </c>
      <c r="G139" s="5" t="s">
        <v>123</v>
      </c>
      <c r="H139" s="5" t="s">
        <v>160</v>
      </c>
      <c r="I139" s="5" t="s">
        <v>7</v>
      </c>
      <c r="J139" s="5">
        <v>0</v>
      </c>
      <c r="K139" s="5">
        <v>2018</v>
      </c>
      <c r="L139" s="5" t="s">
        <v>89</v>
      </c>
      <c r="M139" s="5" t="s">
        <v>90</v>
      </c>
      <c r="N139" s="5" t="s">
        <v>91</v>
      </c>
      <c r="O139" s="5" t="s">
        <v>92</v>
      </c>
      <c r="P139" s="5" t="s">
        <v>93</v>
      </c>
      <c r="Q139" s="5" t="s">
        <v>93</v>
      </c>
      <c r="R139" s="5" t="s">
        <v>93</v>
      </c>
      <c r="S139" s="5" t="s">
        <v>93</v>
      </c>
      <c r="T139" s="5" t="s">
        <v>93</v>
      </c>
      <c r="U139" s="5" t="s">
        <v>93</v>
      </c>
      <c r="V139" s="5" t="s">
        <v>93</v>
      </c>
      <c r="W139" s="5" t="s">
        <v>93</v>
      </c>
      <c r="X139" s="5">
        <v>0</v>
      </c>
      <c r="Y139" s="5" t="s">
        <v>104</v>
      </c>
    </row>
    <row r="140" spans="1:25" hidden="1" x14ac:dyDescent="0.25">
      <c r="A140" s="5" t="s">
        <v>791</v>
      </c>
      <c r="B140" s="5" t="s">
        <v>792</v>
      </c>
      <c r="C140" s="5" t="s">
        <v>780</v>
      </c>
      <c r="D140" s="5">
        <v>31</v>
      </c>
      <c r="E140" s="5" t="s">
        <v>158</v>
      </c>
      <c r="F140" s="5" t="s">
        <v>159</v>
      </c>
      <c r="G140" s="5" t="s">
        <v>123</v>
      </c>
      <c r="H140" s="5" t="s">
        <v>160</v>
      </c>
      <c r="I140" s="5" t="s">
        <v>71</v>
      </c>
      <c r="J140" s="5" t="s">
        <v>124</v>
      </c>
      <c r="K140" s="5">
        <v>2018</v>
      </c>
      <c r="L140" s="5" t="s">
        <v>89</v>
      </c>
      <c r="M140" s="5" t="s">
        <v>90</v>
      </c>
      <c r="N140" s="5" t="s">
        <v>91</v>
      </c>
      <c r="O140" s="5" t="s">
        <v>92</v>
      </c>
      <c r="P140" s="5" t="s">
        <v>93</v>
      </c>
      <c r="Q140" s="5" t="s">
        <v>93</v>
      </c>
      <c r="R140" s="5" t="s">
        <v>93</v>
      </c>
      <c r="S140" s="5" t="s">
        <v>93</v>
      </c>
      <c r="T140" s="5" t="s">
        <v>93</v>
      </c>
      <c r="U140" s="5" t="s">
        <v>93</v>
      </c>
      <c r="V140" s="5" t="s">
        <v>93</v>
      </c>
      <c r="W140" s="5" t="s">
        <v>93</v>
      </c>
      <c r="X140" s="5" t="s">
        <v>124</v>
      </c>
      <c r="Y140" s="5" t="s">
        <v>104</v>
      </c>
    </row>
    <row r="141" spans="1:25" hidden="1" x14ac:dyDescent="0.25">
      <c r="A141" s="5" t="s">
        <v>793</v>
      </c>
      <c r="B141" s="5" t="s">
        <v>794</v>
      </c>
      <c r="C141" s="5" t="s">
        <v>780</v>
      </c>
      <c r="D141" s="5">
        <v>31</v>
      </c>
      <c r="E141" s="5" t="s">
        <v>158</v>
      </c>
      <c r="F141" s="5" t="s">
        <v>159</v>
      </c>
      <c r="G141" s="5" t="s">
        <v>123</v>
      </c>
      <c r="H141" s="5" t="s">
        <v>160</v>
      </c>
      <c r="I141" s="5" t="s">
        <v>9</v>
      </c>
      <c r="J141" s="5">
        <v>0</v>
      </c>
      <c r="K141" s="5">
        <v>2018</v>
      </c>
      <c r="L141" s="5" t="s">
        <v>89</v>
      </c>
      <c r="M141" s="5" t="s">
        <v>90</v>
      </c>
      <c r="N141" s="5" t="s">
        <v>91</v>
      </c>
      <c r="O141" s="5" t="s">
        <v>92</v>
      </c>
      <c r="P141" s="5" t="s">
        <v>93</v>
      </c>
      <c r="Q141" s="5" t="s">
        <v>93</v>
      </c>
      <c r="R141" s="5" t="s">
        <v>93</v>
      </c>
      <c r="S141" s="5" t="s">
        <v>93</v>
      </c>
      <c r="T141" s="5" t="s">
        <v>93</v>
      </c>
      <c r="U141" s="5" t="s">
        <v>93</v>
      </c>
      <c r="V141" s="5" t="s">
        <v>93</v>
      </c>
      <c r="W141" s="5" t="s">
        <v>93</v>
      </c>
      <c r="X141" s="5">
        <v>0</v>
      </c>
      <c r="Y141" s="5" t="s">
        <v>104</v>
      </c>
    </row>
    <row r="142" spans="1:25" hidden="1" x14ac:dyDescent="0.25">
      <c r="A142" s="5" t="s">
        <v>795</v>
      </c>
      <c r="B142" s="5" t="s">
        <v>796</v>
      </c>
      <c r="C142" s="5" t="s">
        <v>797</v>
      </c>
      <c r="D142" s="5">
        <v>32</v>
      </c>
      <c r="E142" s="5" t="s">
        <v>162</v>
      </c>
      <c r="F142" s="5" t="s">
        <v>159</v>
      </c>
      <c r="G142" s="5" t="s">
        <v>163</v>
      </c>
      <c r="H142" s="5" t="s">
        <v>164</v>
      </c>
      <c r="I142" s="5" t="s">
        <v>95</v>
      </c>
      <c r="J142" s="5">
        <v>0</v>
      </c>
      <c r="K142" s="5">
        <v>2018</v>
      </c>
      <c r="L142" s="5" t="s">
        <v>89</v>
      </c>
      <c r="M142" s="5" t="s">
        <v>90</v>
      </c>
      <c r="N142" s="5" t="s">
        <v>91</v>
      </c>
      <c r="O142" s="5">
        <v>0</v>
      </c>
      <c r="P142" s="5">
        <v>0</v>
      </c>
      <c r="Q142" s="5" t="s">
        <v>93</v>
      </c>
      <c r="R142" s="5">
        <v>0</v>
      </c>
      <c r="S142" s="5" t="s">
        <v>93</v>
      </c>
      <c r="T142" s="5" t="s">
        <v>93</v>
      </c>
      <c r="U142" s="5" t="s">
        <v>93</v>
      </c>
      <c r="V142" s="5">
        <v>0</v>
      </c>
      <c r="W142" s="5">
        <v>0</v>
      </c>
      <c r="X142" s="5">
        <v>0</v>
      </c>
      <c r="Y142" s="5" t="s">
        <v>104</v>
      </c>
    </row>
    <row r="143" spans="1:25" hidden="1" x14ac:dyDescent="0.25">
      <c r="A143" s="5" t="s">
        <v>798</v>
      </c>
      <c r="B143" s="5" t="s">
        <v>799</v>
      </c>
      <c r="C143" s="5" t="s">
        <v>797</v>
      </c>
      <c r="D143" s="5">
        <v>32</v>
      </c>
      <c r="E143" s="5" t="s">
        <v>162</v>
      </c>
      <c r="F143" s="5" t="s">
        <v>159</v>
      </c>
      <c r="G143" s="5" t="s">
        <v>163</v>
      </c>
      <c r="H143" s="5" t="s">
        <v>164</v>
      </c>
      <c r="I143" s="5" t="s">
        <v>71</v>
      </c>
      <c r="J143" s="5">
        <v>0</v>
      </c>
      <c r="K143" s="5">
        <v>2018</v>
      </c>
      <c r="L143" s="5" t="s">
        <v>89</v>
      </c>
      <c r="M143" s="5" t="s">
        <v>90</v>
      </c>
      <c r="N143" s="5" t="s">
        <v>91</v>
      </c>
      <c r="O143" s="5">
        <v>0</v>
      </c>
      <c r="P143" s="5">
        <v>0</v>
      </c>
      <c r="Q143" s="5" t="s">
        <v>93</v>
      </c>
      <c r="R143" s="5">
        <v>0</v>
      </c>
      <c r="S143" s="5" t="s">
        <v>93</v>
      </c>
      <c r="T143" s="5" t="s">
        <v>93</v>
      </c>
      <c r="U143" s="5" t="s">
        <v>93</v>
      </c>
      <c r="V143" s="5">
        <v>0</v>
      </c>
      <c r="W143" s="5">
        <v>0</v>
      </c>
      <c r="X143" s="5">
        <v>0</v>
      </c>
      <c r="Y143" s="5" t="s">
        <v>104</v>
      </c>
    </row>
    <row r="144" spans="1:25" hidden="1" x14ac:dyDescent="0.25">
      <c r="A144" s="5" t="s">
        <v>800</v>
      </c>
      <c r="B144" s="5" t="s">
        <v>801</v>
      </c>
      <c r="C144" s="5" t="s">
        <v>802</v>
      </c>
      <c r="D144" s="5">
        <v>33</v>
      </c>
      <c r="E144" s="5" t="s">
        <v>165</v>
      </c>
      <c r="F144" s="5" t="s">
        <v>47</v>
      </c>
      <c r="G144" s="5" t="s">
        <v>166</v>
      </c>
      <c r="H144" s="5" t="s">
        <v>167</v>
      </c>
      <c r="I144" s="5" t="s">
        <v>16</v>
      </c>
      <c r="J144" s="5">
        <v>879</v>
      </c>
      <c r="K144" s="5">
        <v>2018</v>
      </c>
      <c r="L144" s="5" t="s">
        <v>89</v>
      </c>
      <c r="M144" s="5" t="s">
        <v>90</v>
      </c>
      <c r="N144" s="5" t="s">
        <v>91</v>
      </c>
      <c r="O144" s="5">
        <v>879</v>
      </c>
      <c r="P144" s="5">
        <v>0</v>
      </c>
      <c r="Q144" s="5">
        <v>0</v>
      </c>
      <c r="R144" s="5">
        <v>0</v>
      </c>
      <c r="S144" s="5">
        <v>0</v>
      </c>
      <c r="T144" s="5">
        <v>-9.8965429229144267E-2</v>
      </c>
      <c r="U144" s="5">
        <v>-0.15817809223291232</v>
      </c>
      <c r="V144" s="5">
        <v>165.16384497705258</v>
      </c>
      <c r="W144" s="5">
        <v>1044.1638449770526</v>
      </c>
      <c r="X144" s="5">
        <v>879</v>
      </c>
      <c r="Y144" s="5" t="s">
        <v>120</v>
      </c>
    </row>
    <row r="145" spans="1:25" hidden="1" x14ac:dyDescent="0.25">
      <c r="A145" s="5" t="s">
        <v>803</v>
      </c>
      <c r="B145" s="5" t="s">
        <v>804</v>
      </c>
      <c r="C145" s="5" t="s">
        <v>802</v>
      </c>
      <c r="D145" s="5">
        <v>33</v>
      </c>
      <c r="E145" s="5" t="s">
        <v>165</v>
      </c>
      <c r="F145" s="5" t="s">
        <v>47</v>
      </c>
      <c r="G145" s="5" t="s">
        <v>166</v>
      </c>
      <c r="H145" s="5" t="s">
        <v>167</v>
      </c>
      <c r="I145" s="5" t="s">
        <v>15</v>
      </c>
      <c r="J145" s="5">
        <v>5050</v>
      </c>
      <c r="K145" s="5">
        <v>2018</v>
      </c>
      <c r="L145" s="5" t="s">
        <v>89</v>
      </c>
      <c r="M145" s="5" t="s">
        <v>90</v>
      </c>
      <c r="N145" s="5" t="s">
        <v>91</v>
      </c>
      <c r="O145" s="5">
        <v>5050</v>
      </c>
      <c r="P145" s="5">
        <v>0</v>
      </c>
      <c r="Q145" s="5">
        <v>0</v>
      </c>
      <c r="R145" s="5">
        <v>0</v>
      </c>
      <c r="S145" s="5">
        <v>0</v>
      </c>
      <c r="T145" s="5">
        <v>-9.9013303696301916E-2</v>
      </c>
      <c r="U145" s="5">
        <v>-0.15822282056696668</v>
      </c>
      <c r="V145" s="5">
        <v>949.21228964813872</v>
      </c>
      <c r="W145" s="5">
        <v>5999.2122896481387</v>
      </c>
      <c r="X145" s="5">
        <v>5050</v>
      </c>
      <c r="Y145" s="5" t="s">
        <v>120</v>
      </c>
    </row>
    <row r="146" spans="1:25" hidden="1" x14ac:dyDescent="0.25">
      <c r="A146" s="5" t="s">
        <v>805</v>
      </c>
      <c r="B146" s="5" t="s">
        <v>806</v>
      </c>
      <c r="C146" s="5" t="s">
        <v>802</v>
      </c>
      <c r="D146" s="5">
        <v>33</v>
      </c>
      <c r="E146" s="5" t="s">
        <v>165</v>
      </c>
      <c r="F146" s="5" t="s">
        <v>47</v>
      </c>
      <c r="G146" s="5" t="s">
        <v>166</v>
      </c>
      <c r="H146" s="5" t="s">
        <v>167</v>
      </c>
      <c r="I146" s="5" t="s">
        <v>11</v>
      </c>
      <c r="J146" s="5">
        <v>1085</v>
      </c>
      <c r="K146" s="5">
        <v>2018</v>
      </c>
      <c r="L146" s="5" t="s">
        <v>89</v>
      </c>
      <c r="M146" s="5" t="s">
        <v>90</v>
      </c>
      <c r="N146" s="5" t="s">
        <v>91</v>
      </c>
      <c r="O146" s="5">
        <v>1084.9999999999998</v>
      </c>
      <c r="P146" s="5">
        <v>2.2737367544323206E-13</v>
      </c>
      <c r="Q146" s="5">
        <v>2.09560991191919E-16</v>
      </c>
      <c r="R146" s="5">
        <v>2.2737367544323206E-13</v>
      </c>
      <c r="S146" s="5">
        <v>2.09560991191919E-16</v>
      </c>
      <c r="T146" s="5">
        <v>-9.9833730350867955E-2</v>
      </c>
      <c r="U146" s="5">
        <v>-0.15898933181296579</v>
      </c>
      <c r="V146" s="5">
        <v>205.11443141254472</v>
      </c>
      <c r="W146" s="5">
        <v>1290.1144314125445</v>
      </c>
      <c r="X146" s="5">
        <v>1084.9999999999998</v>
      </c>
      <c r="Y146" s="5" t="s">
        <v>120</v>
      </c>
    </row>
    <row r="147" spans="1:25" hidden="1" x14ac:dyDescent="0.25">
      <c r="A147" s="5" t="s">
        <v>807</v>
      </c>
      <c r="B147" s="5" t="s">
        <v>808</v>
      </c>
      <c r="C147" s="5" t="s">
        <v>802</v>
      </c>
      <c r="D147" s="5">
        <v>33</v>
      </c>
      <c r="E147" s="5" t="s">
        <v>165</v>
      </c>
      <c r="F147" s="5" t="s">
        <v>47</v>
      </c>
      <c r="G147" s="5" t="s">
        <v>166</v>
      </c>
      <c r="H147" s="5" t="s">
        <v>167</v>
      </c>
      <c r="I147" s="5" t="s">
        <v>14</v>
      </c>
      <c r="J147" s="5">
        <v>3201</v>
      </c>
      <c r="K147" s="5">
        <v>2018</v>
      </c>
      <c r="L147" s="5" t="s">
        <v>89</v>
      </c>
      <c r="M147" s="5" t="s">
        <v>90</v>
      </c>
      <c r="N147" s="5" t="s">
        <v>91</v>
      </c>
      <c r="O147" s="5">
        <v>3201</v>
      </c>
      <c r="P147" s="5">
        <v>0</v>
      </c>
      <c r="Q147" s="5">
        <v>0</v>
      </c>
      <c r="R147" s="5">
        <v>0</v>
      </c>
      <c r="S147" s="5">
        <v>0</v>
      </c>
      <c r="T147" s="5">
        <v>-9.9251680982363519E-2</v>
      </c>
      <c r="U147" s="5">
        <v>-0.15844553257850363</v>
      </c>
      <c r="V147" s="5">
        <v>602.67536970933179</v>
      </c>
      <c r="W147" s="5">
        <v>3803.6753697093318</v>
      </c>
      <c r="X147" s="5">
        <v>3201</v>
      </c>
      <c r="Y147" s="5" t="s">
        <v>120</v>
      </c>
    </row>
    <row r="148" spans="1:25" hidden="1" x14ac:dyDescent="0.25">
      <c r="A148" s="5" t="s">
        <v>809</v>
      </c>
      <c r="B148" s="5" t="s">
        <v>810</v>
      </c>
      <c r="C148" s="5" t="s">
        <v>802</v>
      </c>
      <c r="D148" s="5">
        <v>33</v>
      </c>
      <c r="E148" s="5" t="s">
        <v>165</v>
      </c>
      <c r="F148" s="5" t="s">
        <v>47</v>
      </c>
      <c r="G148" s="5" t="s">
        <v>166</v>
      </c>
      <c r="H148" s="5" t="s">
        <v>167</v>
      </c>
      <c r="I148" s="5" t="s">
        <v>119</v>
      </c>
      <c r="J148" s="5">
        <v>5057</v>
      </c>
      <c r="K148" s="5">
        <v>2018</v>
      </c>
      <c r="L148" s="5" t="s">
        <v>89</v>
      </c>
      <c r="M148" s="5" t="s">
        <v>90</v>
      </c>
      <c r="N148" s="5" t="s">
        <v>91</v>
      </c>
      <c r="O148" s="5">
        <v>5057</v>
      </c>
      <c r="P148" s="5">
        <v>0</v>
      </c>
      <c r="Q148" s="1">
        <v>0</v>
      </c>
      <c r="R148" s="5">
        <v>0</v>
      </c>
      <c r="S148" s="5">
        <v>0</v>
      </c>
      <c r="T148" s="5">
        <v>-9.8847039821055985E-2</v>
      </c>
      <c r="U148" s="5">
        <v>-0.15806748293931885</v>
      </c>
      <c r="V148" s="5">
        <v>949.41963284038775</v>
      </c>
      <c r="W148" s="5">
        <v>6006.4196328403877</v>
      </c>
      <c r="X148" s="5">
        <v>5057</v>
      </c>
      <c r="Y148" s="5" t="s">
        <v>120</v>
      </c>
    </row>
    <row r="149" spans="1:25" hidden="1" x14ac:dyDescent="0.25">
      <c r="A149" s="5" t="s">
        <v>811</v>
      </c>
      <c r="B149" s="5" t="s">
        <v>812</v>
      </c>
      <c r="C149" s="5" t="s">
        <v>802</v>
      </c>
      <c r="D149" s="5">
        <v>33</v>
      </c>
      <c r="E149" s="5" t="s">
        <v>165</v>
      </c>
      <c r="F149" s="5" t="s">
        <v>47</v>
      </c>
      <c r="G149" s="5" t="s">
        <v>166</v>
      </c>
      <c r="H149" s="5" t="s">
        <v>167</v>
      </c>
      <c r="I149" s="5" t="s">
        <v>7</v>
      </c>
      <c r="J149" s="5">
        <v>34</v>
      </c>
      <c r="K149" s="5">
        <v>2018</v>
      </c>
      <c r="L149" s="5" t="s">
        <v>89</v>
      </c>
      <c r="M149" s="5" t="s">
        <v>90</v>
      </c>
      <c r="N149" s="5" t="s">
        <v>91</v>
      </c>
      <c r="O149" s="5">
        <v>34</v>
      </c>
      <c r="P149" s="5">
        <v>0</v>
      </c>
      <c r="Q149" s="5">
        <v>0</v>
      </c>
      <c r="R149" s="5">
        <v>0</v>
      </c>
      <c r="S149" s="5">
        <v>0</v>
      </c>
      <c r="T149" s="5">
        <v>-8.195862302729473E-2</v>
      </c>
      <c r="U149" s="5">
        <v>-0.1422889105008309</v>
      </c>
      <c r="V149" s="5">
        <v>5.6403875573686832</v>
      </c>
      <c r="W149" s="5">
        <v>39.640387557368683</v>
      </c>
      <c r="X149" s="5">
        <v>34</v>
      </c>
      <c r="Y149" s="5" t="s">
        <v>120</v>
      </c>
    </row>
    <row r="150" spans="1:25" hidden="1" x14ac:dyDescent="0.25">
      <c r="A150" s="5" t="s">
        <v>813</v>
      </c>
      <c r="B150" s="5" t="s">
        <v>814</v>
      </c>
      <c r="C150" s="5" t="s">
        <v>802</v>
      </c>
      <c r="D150" s="5">
        <v>33</v>
      </c>
      <c r="E150" s="5" t="s">
        <v>165</v>
      </c>
      <c r="F150" s="5" t="s">
        <v>47</v>
      </c>
      <c r="G150" s="5" t="s">
        <v>166</v>
      </c>
      <c r="H150" s="5" t="s">
        <v>167</v>
      </c>
      <c r="I150" s="5" t="s">
        <v>12</v>
      </c>
      <c r="J150" s="5">
        <v>2853</v>
      </c>
      <c r="K150" s="5">
        <v>2018</v>
      </c>
      <c r="L150" s="5" t="s">
        <v>89</v>
      </c>
      <c r="M150" s="5" t="s">
        <v>90</v>
      </c>
      <c r="N150" s="5" t="s">
        <v>91</v>
      </c>
      <c r="O150" s="5">
        <v>2853</v>
      </c>
      <c r="P150" s="5">
        <v>0</v>
      </c>
      <c r="Q150" s="5">
        <v>0</v>
      </c>
      <c r="R150" s="5">
        <v>0</v>
      </c>
      <c r="S150" s="5">
        <v>0</v>
      </c>
      <c r="T150" s="5">
        <v>-9.9012023218738324E-2</v>
      </c>
      <c r="U150" s="5">
        <v>-0.15822162423765776</v>
      </c>
      <c r="V150" s="5">
        <v>536.25313615502318</v>
      </c>
      <c r="W150" s="5">
        <v>3389.2531361550232</v>
      </c>
      <c r="X150" s="5">
        <v>2853</v>
      </c>
      <c r="Y150" s="5" t="s">
        <v>120</v>
      </c>
    </row>
    <row r="151" spans="1:25" hidden="1" x14ac:dyDescent="0.25">
      <c r="A151" s="5" t="s">
        <v>815</v>
      </c>
      <c r="B151" s="5" t="s">
        <v>816</v>
      </c>
      <c r="C151" s="5" t="s">
        <v>802</v>
      </c>
      <c r="D151" s="5">
        <v>33</v>
      </c>
      <c r="E151" s="5" t="s">
        <v>165</v>
      </c>
      <c r="F151" s="5" t="s">
        <v>47</v>
      </c>
      <c r="G151" s="5" t="s">
        <v>166</v>
      </c>
      <c r="H151" s="5" t="s">
        <v>167</v>
      </c>
      <c r="I151" s="5" t="s">
        <v>9</v>
      </c>
      <c r="J151" s="5">
        <v>11584</v>
      </c>
      <c r="K151" s="5">
        <v>2018</v>
      </c>
      <c r="L151" s="5" t="s">
        <v>89</v>
      </c>
      <c r="M151" s="5" t="s">
        <v>90</v>
      </c>
      <c r="N151" s="5" t="s">
        <v>91</v>
      </c>
      <c r="O151" s="5">
        <v>11584</v>
      </c>
      <c r="P151" s="5">
        <v>0</v>
      </c>
      <c r="Q151" s="5">
        <v>0</v>
      </c>
      <c r="R151" s="5">
        <v>0</v>
      </c>
      <c r="S151" s="5">
        <v>0</v>
      </c>
      <c r="T151" s="5">
        <v>-9.9023745686954934E-2</v>
      </c>
      <c r="U151" s="5">
        <v>-0.15823257634857335</v>
      </c>
      <c r="V151" s="5">
        <v>2177.5209077001527</v>
      </c>
      <c r="W151" s="5">
        <v>13761.520907700153</v>
      </c>
      <c r="X151" s="5">
        <v>11584</v>
      </c>
      <c r="Y151" s="5" t="s">
        <v>120</v>
      </c>
    </row>
    <row r="152" spans="1:25" hidden="1" x14ac:dyDescent="0.25">
      <c r="A152" s="5" t="s">
        <v>817</v>
      </c>
      <c r="B152" s="5" t="s">
        <v>818</v>
      </c>
      <c r="C152" s="5" t="s">
        <v>802</v>
      </c>
      <c r="D152" s="5">
        <v>33</v>
      </c>
      <c r="E152" s="5" t="s">
        <v>165</v>
      </c>
      <c r="F152" s="5" t="s">
        <v>47</v>
      </c>
      <c r="G152" s="5" t="s">
        <v>166</v>
      </c>
      <c r="H152" s="5" t="s">
        <v>167</v>
      </c>
      <c r="I152" s="5" t="s">
        <v>95</v>
      </c>
      <c r="J152" s="5">
        <v>24686</v>
      </c>
      <c r="K152" s="5">
        <v>2018</v>
      </c>
      <c r="L152" s="5" t="s">
        <v>89</v>
      </c>
      <c r="M152" s="5" t="s">
        <v>90</v>
      </c>
      <c r="N152" s="5" t="s">
        <v>91</v>
      </c>
      <c r="O152" s="5">
        <v>24686</v>
      </c>
      <c r="P152" s="5">
        <v>0</v>
      </c>
      <c r="Q152" s="5">
        <v>0</v>
      </c>
      <c r="R152" s="5">
        <v>0</v>
      </c>
      <c r="S152" s="5">
        <v>0</v>
      </c>
      <c r="T152" s="5">
        <v>-9.9042477013036562E-2</v>
      </c>
      <c r="U152" s="5">
        <v>-0.15825007672111024</v>
      </c>
      <c r="V152" s="5">
        <v>4641</v>
      </c>
      <c r="W152" s="5">
        <v>29327</v>
      </c>
      <c r="X152" s="5">
        <v>24686</v>
      </c>
      <c r="Y152" s="5" t="s">
        <v>120</v>
      </c>
    </row>
    <row r="153" spans="1:25" hidden="1" x14ac:dyDescent="0.25">
      <c r="A153" s="5" t="s">
        <v>819</v>
      </c>
      <c r="B153" s="5" t="s">
        <v>820</v>
      </c>
      <c r="C153" s="5" t="s">
        <v>802</v>
      </c>
      <c r="D153" s="5">
        <v>33</v>
      </c>
      <c r="E153" s="5" t="s">
        <v>165</v>
      </c>
      <c r="F153" s="5" t="s">
        <v>47</v>
      </c>
      <c r="G153" s="5" t="s">
        <v>166</v>
      </c>
      <c r="H153" s="5" t="s">
        <v>167</v>
      </c>
      <c r="I153" s="5" t="s">
        <v>71</v>
      </c>
      <c r="J153" s="5">
        <v>29743</v>
      </c>
      <c r="K153" s="5">
        <v>2018</v>
      </c>
      <c r="L153" s="5" t="s">
        <v>89</v>
      </c>
      <c r="M153" s="5" t="s">
        <v>90</v>
      </c>
      <c r="N153" s="5" t="s">
        <v>91</v>
      </c>
      <c r="O153" s="5">
        <v>29743</v>
      </c>
      <c r="P153" s="5">
        <v>0</v>
      </c>
      <c r="Q153" s="5">
        <v>0</v>
      </c>
      <c r="R153" s="5">
        <v>0</v>
      </c>
      <c r="S153" s="5">
        <v>0</v>
      </c>
      <c r="T153" s="5">
        <v>-9.9024053069289714E-2</v>
      </c>
      <c r="U153" s="5">
        <v>-0.15823286353087679</v>
      </c>
      <c r="V153" s="5">
        <v>5591</v>
      </c>
      <c r="W153" s="5">
        <v>35334</v>
      </c>
      <c r="X153" s="5">
        <v>29743</v>
      </c>
      <c r="Y153" s="5" t="s">
        <v>120</v>
      </c>
    </row>
    <row r="154" spans="1:25" hidden="1" x14ac:dyDescent="0.25">
      <c r="A154" s="5" t="s">
        <v>821</v>
      </c>
      <c r="B154" s="5" t="s">
        <v>822</v>
      </c>
      <c r="C154" s="5" t="s">
        <v>823</v>
      </c>
      <c r="D154" s="5">
        <v>34</v>
      </c>
      <c r="E154" s="5" t="s">
        <v>168</v>
      </c>
      <c r="F154" s="5" t="s">
        <v>47</v>
      </c>
      <c r="G154" s="5" t="s">
        <v>169</v>
      </c>
      <c r="H154" s="5" t="s">
        <v>170</v>
      </c>
      <c r="I154" s="5" t="s">
        <v>14</v>
      </c>
      <c r="J154" s="5">
        <v>1718</v>
      </c>
      <c r="K154" s="5">
        <v>2018</v>
      </c>
      <c r="L154" s="5" t="s">
        <v>89</v>
      </c>
      <c r="M154" s="5" t="s">
        <v>90</v>
      </c>
      <c r="N154" s="5" t="s">
        <v>91</v>
      </c>
      <c r="O154" s="5" t="s">
        <v>92</v>
      </c>
      <c r="P154" s="5" t="s">
        <v>93</v>
      </c>
      <c r="Q154" s="5" t="s">
        <v>93</v>
      </c>
      <c r="R154" s="5" t="s">
        <v>93</v>
      </c>
      <c r="S154" s="5" t="s">
        <v>93</v>
      </c>
      <c r="T154" s="5" t="s">
        <v>93</v>
      </c>
      <c r="U154" s="5" t="s">
        <v>93</v>
      </c>
      <c r="V154" s="5" t="s">
        <v>93</v>
      </c>
      <c r="W154" s="5" t="s">
        <v>93</v>
      </c>
      <c r="X154" s="5">
        <v>1718</v>
      </c>
      <c r="Y154" s="5" t="s">
        <v>120</v>
      </c>
    </row>
    <row r="155" spans="1:25" hidden="1" x14ac:dyDescent="0.25">
      <c r="A155" s="5" t="s">
        <v>824</v>
      </c>
      <c r="B155" s="5" t="s">
        <v>825</v>
      </c>
      <c r="C155" s="5" t="s">
        <v>823</v>
      </c>
      <c r="D155" s="5">
        <v>34</v>
      </c>
      <c r="E155" s="5" t="s">
        <v>168</v>
      </c>
      <c r="F155" s="5" t="s">
        <v>47</v>
      </c>
      <c r="G155" s="5" t="s">
        <v>169</v>
      </c>
      <c r="H155" s="5" t="s">
        <v>170</v>
      </c>
      <c r="I155" s="5" t="s">
        <v>9</v>
      </c>
      <c r="J155" s="5">
        <v>382</v>
      </c>
      <c r="K155" s="5">
        <v>2018</v>
      </c>
      <c r="L155" s="5" t="s">
        <v>89</v>
      </c>
      <c r="M155" s="5" t="s">
        <v>90</v>
      </c>
      <c r="N155" s="5" t="s">
        <v>91</v>
      </c>
      <c r="O155" s="5" t="s">
        <v>92</v>
      </c>
      <c r="P155" s="5" t="s">
        <v>93</v>
      </c>
      <c r="Q155" s="5" t="s">
        <v>93</v>
      </c>
      <c r="R155" s="5" t="s">
        <v>93</v>
      </c>
      <c r="S155" s="5" t="s">
        <v>93</v>
      </c>
      <c r="T155" s="5" t="s">
        <v>93</v>
      </c>
      <c r="U155" s="5" t="s">
        <v>93</v>
      </c>
      <c r="V155" s="5" t="s">
        <v>93</v>
      </c>
      <c r="W155" s="5" t="s">
        <v>93</v>
      </c>
      <c r="X155" s="5">
        <v>382</v>
      </c>
      <c r="Y155" s="5" t="s">
        <v>120</v>
      </c>
    </row>
    <row r="156" spans="1:25" hidden="1" x14ac:dyDescent="0.25">
      <c r="A156" s="5" t="s">
        <v>826</v>
      </c>
      <c r="B156" s="5" t="s">
        <v>827</v>
      </c>
      <c r="C156" s="5" t="s">
        <v>823</v>
      </c>
      <c r="D156" s="5">
        <v>34</v>
      </c>
      <c r="E156" s="5" t="s">
        <v>168</v>
      </c>
      <c r="F156" s="5" t="s">
        <v>47</v>
      </c>
      <c r="G156" s="5" t="s">
        <v>169</v>
      </c>
      <c r="H156" s="5" t="s">
        <v>170</v>
      </c>
      <c r="I156" s="5" t="s">
        <v>95</v>
      </c>
      <c r="J156" s="5">
        <v>2100</v>
      </c>
      <c r="K156" s="5">
        <v>2018</v>
      </c>
      <c r="L156" s="5" t="s">
        <v>89</v>
      </c>
      <c r="M156" s="5" t="s">
        <v>90</v>
      </c>
      <c r="N156" s="5" t="s">
        <v>91</v>
      </c>
      <c r="O156" s="5" t="s">
        <v>92</v>
      </c>
      <c r="P156" s="5" t="s">
        <v>93</v>
      </c>
      <c r="Q156" s="5" t="s">
        <v>93</v>
      </c>
      <c r="R156" s="5" t="s">
        <v>93</v>
      </c>
      <c r="S156" s="5" t="s">
        <v>93</v>
      </c>
      <c r="T156" s="5" t="s">
        <v>93</v>
      </c>
      <c r="U156" s="5" t="s">
        <v>93</v>
      </c>
      <c r="V156" s="5" t="s">
        <v>93</v>
      </c>
      <c r="W156" s="5" t="s">
        <v>93</v>
      </c>
      <c r="X156" s="5">
        <v>2100</v>
      </c>
      <c r="Y156" s="5" t="s">
        <v>120</v>
      </c>
    </row>
    <row r="157" spans="1:25" hidden="1" x14ac:dyDescent="0.25">
      <c r="A157" s="5" t="s">
        <v>828</v>
      </c>
      <c r="B157" s="5" t="s">
        <v>829</v>
      </c>
      <c r="C157" s="5" t="s">
        <v>823</v>
      </c>
      <c r="D157" s="5">
        <v>34</v>
      </c>
      <c r="E157" s="5" t="s">
        <v>168</v>
      </c>
      <c r="F157" s="5" t="s">
        <v>47</v>
      </c>
      <c r="G157" s="5" t="s">
        <v>169</v>
      </c>
      <c r="H157" s="5" t="s">
        <v>170</v>
      </c>
      <c r="I157" s="5" t="s">
        <v>71</v>
      </c>
      <c r="J157" s="5" t="s">
        <v>121</v>
      </c>
      <c r="K157" s="5">
        <v>2018</v>
      </c>
      <c r="L157" s="5" t="s">
        <v>89</v>
      </c>
      <c r="M157" s="5" t="s">
        <v>90</v>
      </c>
      <c r="N157" s="5" t="s">
        <v>91</v>
      </c>
      <c r="O157" s="5" t="s">
        <v>92</v>
      </c>
      <c r="P157" s="5" t="s">
        <v>93</v>
      </c>
      <c r="Q157" s="5" t="s">
        <v>93</v>
      </c>
      <c r="R157" s="5" t="s">
        <v>93</v>
      </c>
      <c r="S157" s="5" t="s">
        <v>93</v>
      </c>
      <c r="T157" s="5" t="s">
        <v>93</v>
      </c>
      <c r="U157" s="5" t="s">
        <v>93</v>
      </c>
      <c r="V157" s="5" t="s">
        <v>93</v>
      </c>
      <c r="W157" s="5" t="s">
        <v>93</v>
      </c>
      <c r="X157" s="5" t="s">
        <v>121</v>
      </c>
      <c r="Y157" s="5" t="s">
        <v>120</v>
      </c>
    </row>
    <row r="158" spans="1:25" hidden="1" x14ac:dyDescent="0.25">
      <c r="A158" s="5" t="s">
        <v>830</v>
      </c>
      <c r="B158" s="5" t="s">
        <v>831</v>
      </c>
      <c r="C158" s="5" t="s">
        <v>832</v>
      </c>
      <c r="D158" s="5">
        <v>35</v>
      </c>
      <c r="E158" s="5" t="s">
        <v>171</v>
      </c>
      <c r="F158" s="5" t="s">
        <v>47</v>
      </c>
      <c r="G158" s="5" t="s">
        <v>172</v>
      </c>
      <c r="H158" s="5" t="s">
        <v>173</v>
      </c>
      <c r="I158" s="5" t="s">
        <v>95</v>
      </c>
      <c r="J158" s="5">
        <v>29218</v>
      </c>
      <c r="K158" s="5">
        <v>2018</v>
      </c>
      <c r="L158" s="5" t="s">
        <v>89</v>
      </c>
      <c r="M158" s="5" t="s">
        <v>90</v>
      </c>
      <c r="N158" s="5" t="s">
        <v>91</v>
      </c>
      <c r="O158" s="5">
        <v>29218</v>
      </c>
      <c r="P158" s="5">
        <v>0</v>
      </c>
      <c r="Q158" s="5">
        <v>0</v>
      </c>
      <c r="R158" s="5">
        <v>0</v>
      </c>
      <c r="S158" s="5">
        <v>0</v>
      </c>
      <c r="T158" s="5">
        <v>-1.7462133429878509E-2</v>
      </c>
      <c r="U158" s="5">
        <v>-0.11527630582891749</v>
      </c>
      <c r="V158" s="5">
        <v>3807</v>
      </c>
      <c r="W158" s="5">
        <v>33025</v>
      </c>
      <c r="X158" s="5">
        <v>29218</v>
      </c>
      <c r="Y158" s="5" t="s">
        <v>120</v>
      </c>
    </row>
    <row r="159" spans="1:25" hidden="1" x14ac:dyDescent="0.25">
      <c r="A159" s="5" t="s">
        <v>833</v>
      </c>
      <c r="B159" s="5" t="s">
        <v>834</v>
      </c>
      <c r="C159" s="5" t="s">
        <v>832</v>
      </c>
      <c r="D159" s="5">
        <v>35</v>
      </c>
      <c r="E159" s="5" t="s">
        <v>171</v>
      </c>
      <c r="F159" s="5" t="s">
        <v>47</v>
      </c>
      <c r="G159" s="5" t="s">
        <v>172</v>
      </c>
      <c r="H159" s="5" t="s">
        <v>173</v>
      </c>
      <c r="I159" s="5" t="s">
        <v>11</v>
      </c>
      <c r="J159" s="5">
        <v>2539</v>
      </c>
      <c r="K159" s="5">
        <v>2018</v>
      </c>
      <c r="L159" s="5" t="s">
        <v>89</v>
      </c>
      <c r="M159" s="5" t="s">
        <v>90</v>
      </c>
      <c r="N159" s="5" t="s">
        <v>91</v>
      </c>
      <c r="O159" s="5">
        <v>2539</v>
      </c>
      <c r="P159" s="5">
        <v>0</v>
      </c>
      <c r="Q159" s="5">
        <v>0</v>
      </c>
      <c r="R159" s="5">
        <v>0</v>
      </c>
      <c r="S159" s="5">
        <v>0</v>
      </c>
      <c r="T159" s="5">
        <v>-9.041634942897217E-2</v>
      </c>
      <c r="U159" s="5">
        <v>-0.18096774193548387</v>
      </c>
      <c r="V159" s="5">
        <v>561</v>
      </c>
      <c r="W159" s="5">
        <v>3100</v>
      </c>
      <c r="X159" s="5">
        <v>2539</v>
      </c>
      <c r="Y159" s="5" t="s">
        <v>120</v>
      </c>
    </row>
    <row r="160" spans="1:25" hidden="1" x14ac:dyDescent="0.25">
      <c r="A160" s="5" t="s">
        <v>835</v>
      </c>
      <c r="B160" s="5" t="s">
        <v>836</v>
      </c>
      <c r="C160" s="5" t="s">
        <v>832</v>
      </c>
      <c r="D160" s="5">
        <v>35</v>
      </c>
      <c r="E160" s="5" t="s">
        <v>171</v>
      </c>
      <c r="F160" s="5" t="s">
        <v>47</v>
      </c>
      <c r="G160" s="5" t="s">
        <v>172</v>
      </c>
      <c r="H160" s="5" t="s">
        <v>173</v>
      </c>
      <c r="I160" s="5" t="s">
        <v>14</v>
      </c>
      <c r="J160" s="5">
        <v>5549</v>
      </c>
      <c r="K160" s="5">
        <v>2018</v>
      </c>
      <c r="L160" s="5" t="s">
        <v>89</v>
      </c>
      <c r="M160" s="5" t="s">
        <v>90</v>
      </c>
      <c r="N160" s="5" t="s">
        <v>91</v>
      </c>
      <c r="O160" s="5">
        <v>5549</v>
      </c>
      <c r="P160" s="5">
        <v>0</v>
      </c>
      <c r="Q160" s="5">
        <v>0</v>
      </c>
      <c r="R160" s="5">
        <v>0</v>
      </c>
      <c r="S160" s="5">
        <v>0</v>
      </c>
      <c r="T160" s="5">
        <v>-5.9735745275276406E-2</v>
      </c>
      <c r="U160" s="5">
        <v>-0.15334147085749161</v>
      </c>
      <c r="V160" s="5">
        <v>1005</v>
      </c>
      <c r="W160" s="5">
        <v>6554</v>
      </c>
      <c r="X160" s="5">
        <v>5549</v>
      </c>
      <c r="Y160" s="5" t="s">
        <v>120</v>
      </c>
    </row>
    <row r="161" spans="1:25" hidden="1" x14ac:dyDescent="0.25">
      <c r="A161" s="5" t="s">
        <v>837</v>
      </c>
      <c r="B161" s="5" t="s">
        <v>838</v>
      </c>
      <c r="C161" s="5" t="s">
        <v>832</v>
      </c>
      <c r="D161" s="5">
        <v>35</v>
      </c>
      <c r="E161" s="5" t="s">
        <v>171</v>
      </c>
      <c r="F161" s="5" t="s">
        <v>47</v>
      </c>
      <c r="G161" s="5" t="s">
        <v>172</v>
      </c>
      <c r="H161" s="5" t="s">
        <v>173</v>
      </c>
      <c r="I161" s="5" t="s">
        <v>133</v>
      </c>
      <c r="J161" s="5">
        <v>400</v>
      </c>
      <c r="K161" s="5">
        <v>2018</v>
      </c>
      <c r="L161" s="5" t="s">
        <v>89</v>
      </c>
      <c r="M161" s="5" t="s">
        <v>90</v>
      </c>
      <c r="N161" s="5" t="s">
        <v>91</v>
      </c>
      <c r="O161" s="5">
        <v>400.00000000000006</v>
      </c>
      <c r="P161" s="5">
        <v>0</v>
      </c>
      <c r="Q161" s="5">
        <v>0</v>
      </c>
      <c r="R161" s="5">
        <v>-5.6843418860808015E-14</v>
      </c>
      <c r="S161" s="5">
        <v>-1.4210854715202002E-16</v>
      </c>
      <c r="T161" s="5">
        <v>-9.5267612047918268E-2</v>
      </c>
      <c r="U161" s="5">
        <v>-0.18533604887983696</v>
      </c>
      <c r="V161" s="5">
        <v>90.999999999999943</v>
      </c>
      <c r="W161" s="5">
        <v>491</v>
      </c>
      <c r="X161" s="5">
        <v>400.00000000000006</v>
      </c>
      <c r="Y161" s="5" t="s">
        <v>120</v>
      </c>
    </row>
    <row r="162" spans="1:25" hidden="1" x14ac:dyDescent="0.25">
      <c r="A162" s="5" t="s">
        <v>839</v>
      </c>
      <c r="B162" s="5" t="s">
        <v>840</v>
      </c>
      <c r="C162" s="5" t="s">
        <v>832</v>
      </c>
      <c r="D162" s="5">
        <v>35</v>
      </c>
      <c r="E162" s="5" t="s">
        <v>171</v>
      </c>
      <c r="F162" s="5" t="s">
        <v>47</v>
      </c>
      <c r="G162" s="5" t="s">
        <v>172</v>
      </c>
      <c r="H162" s="5" t="s">
        <v>173</v>
      </c>
      <c r="I162" s="5" t="s">
        <v>20</v>
      </c>
      <c r="J162" s="5">
        <v>2403</v>
      </c>
      <c r="K162" s="5">
        <v>2018</v>
      </c>
      <c r="L162" s="5" t="s">
        <v>89</v>
      </c>
      <c r="M162" s="5" t="s">
        <v>90</v>
      </c>
      <c r="N162" s="5" t="s">
        <v>91</v>
      </c>
      <c r="O162" s="5">
        <v>2403</v>
      </c>
      <c r="P162" s="5">
        <v>0</v>
      </c>
      <c r="Q162" s="5">
        <v>0</v>
      </c>
      <c r="R162" s="5">
        <v>0</v>
      </c>
      <c r="S162" s="5">
        <v>0</v>
      </c>
      <c r="T162" s="5">
        <v>-1.7425150248355687E-2</v>
      </c>
      <c r="U162" s="5">
        <v>-0.11524300441826216</v>
      </c>
      <c r="V162" s="5">
        <v>313</v>
      </c>
      <c r="W162" s="5">
        <v>2716</v>
      </c>
      <c r="X162" s="5">
        <v>2403</v>
      </c>
      <c r="Y162" s="5" t="s">
        <v>120</v>
      </c>
    </row>
    <row r="163" spans="1:25" hidden="1" x14ac:dyDescent="0.25">
      <c r="A163" s="5" t="s">
        <v>841</v>
      </c>
      <c r="B163" s="5" t="s">
        <v>842</v>
      </c>
      <c r="C163" s="5" t="s">
        <v>832</v>
      </c>
      <c r="D163" s="5">
        <v>35</v>
      </c>
      <c r="E163" s="5" t="s">
        <v>171</v>
      </c>
      <c r="F163" s="5" t="s">
        <v>47</v>
      </c>
      <c r="G163" s="5" t="s">
        <v>172</v>
      </c>
      <c r="H163" s="5" t="s">
        <v>173</v>
      </c>
      <c r="I163" s="5" t="s">
        <v>13</v>
      </c>
      <c r="J163" s="5">
        <v>2492</v>
      </c>
      <c r="K163" s="5">
        <v>2018</v>
      </c>
      <c r="L163" s="5" t="s">
        <v>89</v>
      </c>
      <c r="M163" s="5" t="s">
        <v>90</v>
      </c>
      <c r="N163" s="5" t="s">
        <v>91</v>
      </c>
      <c r="O163" s="5">
        <v>2492</v>
      </c>
      <c r="P163" s="5">
        <v>0</v>
      </c>
      <c r="Q163" s="5">
        <v>0</v>
      </c>
      <c r="R163" s="5">
        <v>0</v>
      </c>
      <c r="S163" s="5">
        <v>0</v>
      </c>
      <c r="T163" s="5">
        <v>4.9095164320796303E-2</v>
      </c>
      <c r="U163" s="5">
        <v>-5.5344958301743748E-2</v>
      </c>
      <c r="V163" s="5">
        <v>146</v>
      </c>
      <c r="W163" s="5">
        <v>2638</v>
      </c>
      <c r="X163" s="5">
        <v>2492</v>
      </c>
      <c r="Y163" s="5" t="s">
        <v>120</v>
      </c>
    </row>
    <row r="164" spans="1:25" hidden="1" x14ac:dyDescent="0.25">
      <c r="A164" s="5" t="s">
        <v>843</v>
      </c>
      <c r="B164" s="5" t="s">
        <v>844</v>
      </c>
      <c r="C164" s="5" t="s">
        <v>832</v>
      </c>
      <c r="D164" s="5">
        <v>35</v>
      </c>
      <c r="E164" s="5" t="s">
        <v>171</v>
      </c>
      <c r="F164" s="5" t="s">
        <v>47</v>
      </c>
      <c r="G164" s="5" t="s">
        <v>172</v>
      </c>
      <c r="H164" s="5" t="s">
        <v>173</v>
      </c>
      <c r="I164" s="5" t="s">
        <v>5</v>
      </c>
      <c r="J164" s="5">
        <v>12182</v>
      </c>
      <c r="K164" s="5">
        <v>2018</v>
      </c>
      <c r="L164" s="5" t="s">
        <v>89</v>
      </c>
      <c r="M164" s="5" t="s">
        <v>90</v>
      </c>
      <c r="N164" s="5" t="s">
        <v>91</v>
      </c>
      <c r="O164" s="5">
        <v>12182</v>
      </c>
      <c r="P164" s="5">
        <v>0</v>
      </c>
      <c r="Q164" s="5">
        <v>0</v>
      </c>
      <c r="R164" s="5">
        <v>0</v>
      </c>
      <c r="S164" s="5">
        <v>0</v>
      </c>
      <c r="T164" s="5">
        <v>2.8651901890556369E-2</v>
      </c>
      <c r="U164" s="5">
        <v>-7.3753041362530414E-2</v>
      </c>
      <c r="V164" s="5">
        <v>970</v>
      </c>
      <c r="W164" s="5">
        <v>13152</v>
      </c>
      <c r="X164" s="5">
        <v>12182</v>
      </c>
      <c r="Y164" s="5" t="s">
        <v>120</v>
      </c>
    </row>
    <row r="165" spans="1:25" hidden="1" x14ac:dyDescent="0.25">
      <c r="A165" s="5" t="s">
        <v>845</v>
      </c>
      <c r="B165" s="5" t="s">
        <v>846</v>
      </c>
      <c r="C165" s="5" t="s">
        <v>832</v>
      </c>
      <c r="D165" s="5">
        <v>35</v>
      </c>
      <c r="E165" s="5" t="s">
        <v>171</v>
      </c>
      <c r="F165" s="5" t="s">
        <v>47</v>
      </c>
      <c r="G165" s="5" t="s">
        <v>172</v>
      </c>
      <c r="H165" s="5" t="s">
        <v>173</v>
      </c>
      <c r="I165" s="5" t="s">
        <v>71</v>
      </c>
      <c r="J165" s="5">
        <v>356000</v>
      </c>
      <c r="K165" s="5">
        <v>2018</v>
      </c>
      <c r="L165" s="5" t="s">
        <v>89</v>
      </c>
      <c r="M165" s="5" t="s">
        <v>90</v>
      </c>
      <c r="N165" s="5" t="s">
        <v>91</v>
      </c>
      <c r="O165" s="5">
        <v>356000</v>
      </c>
      <c r="P165" s="5">
        <v>0</v>
      </c>
      <c r="Q165" s="5">
        <v>0</v>
      </c>
      <c r="R165" s="5">
        <v>0</v>
      </c>
      <c r="S165" s="5">
        <v>0</v>
      </c>
      <c r="T165" s="5">
        <v>-0.115527950310559</v>
      </c>
      <c r="U165" s="5">
        <v>-0.20357941834451901</v>
      </c>
      <c r="V165" s="5">
        <v>91000</v>
      </c>
      <c r="W165" s="5">
        <v>447000</v>
      </c>
      <c r="X165" s="5">
        <v>356000</v>
      </c>
      <c r="Y165" s="5" t="s">
        <v>120</v>
      </c>
    </row>
    <row r="166" spans="1:25" hidden="1" x14ac:dyDescent="0.25">
      <c r="A166" s="5" t="s">
        <v>847</v>
      </c>
      <c r="B166" s="5" t="s">
        <v>848</v>
      </c>
      <c r="C166" s="5" t="s">
        <v>832</v>
      </c>
      <c r="D166" s="5">
        <v>35</v>
      </c>
      <c r="E166" s="5" t="s">
        <v>171</v>
      </c>
      <c r="F166" s="5" t="s">
        <v>47</v>
      </c>
      <c r="G166" s="5" t="s">
        <v>172</v>
      </c>
      <c r="H166" s="5" t="s">
        <v>173</v>
      </c>
      <c r="I166" s="5" t="s">
        <v>9</v>
      </c>
      <c r="J166" s="5">
        <v>3653</v>
      </c>
      <c r="K166" s="5">
        <v>2018</v>
      </c>
      <c r="L166" s="5" t="s">
        <v>89</v>
      </c>
      <c r="M166" s="5" t="s">
        <v>90</v>
      </c>
      <c r="N166" s="5" t="s">
        <v>91</v>
      </c>
      <c r="O166" s="5">
        <v>3653.0000000000005</v>
      </c>
      <c r="P166" s="5">
        <v>0</v>
      </c>
      <c r="Q166" s="5">
        <v>0</v>
      </c>
      <c r="R166" s="5">
        <v>-4.5474735088646412E-13</v>
      </c>
      <c r="S166" s="5">
        <v>-1.2448599805268658E-16</v>
      </c>
      <c r="T166" s="5">
        <v>-7.2502960747727052E-2</v>
      </c>
      <c r="U166" s="5">
        <v>-0.1648376771833561</v>
      </c>
      <c r="V166" s="5">
        <v>720.99999999999955</v>
      </c>
      <c r="W166" s="5">
        <v>4374</v>
      </c>
      <c r="X166" s="5">
        <v>3653.0000000000005</v>
      </c>
      <c r="Y166" s="5" t="s">
        <v>120</v>
      </c>
    </row>
    <row r="167" spans="1:25" hidden="1" x14ac:dyDescent="0.25">
      <c r="A167" s="5" t="s">
        <v>849</v>
      </c>
      <c r="B167" s="5" t="s">
        <v>850</v>
      </c>
      <c r="C167" s="5" t="s">
        <v>851</v>
      </c>
      <c r="D167" s="5">
        <v>36</v>
      </c>
      <c r="E167" s="5" t="s">
        <v>174</v>
      </c>
      <c r="F167" s="5" t="s">
        <v>47</v>
      </c>
      <c r="G167" s="5" t="s">
        <v>175</v>
      </c>
      <c r="H167" s="5" t="s">
        <v>173</v>
      </c>
      <c r="I167" s="5" t="s">
        <v>11</v>
      </c>
      <c r="J167" s="5">
        <v>2552</v>
      </c>
      <c r="K167" s="5">
        <v>2018</v>
      </c>
      <c r="L167" s="5" t="s">
        <v>89</v>
      </c>
      <c r="M167" s="5" t="s">
        <v>90</v>
      </c>
      <c r="N167" s="5" t="s">
        <v>91</v>
      </c>
      <c r="O167" s="5">
        <v>2552</v>
      </c>
      <c r="P167" s="5">
        <v>0</v>
      </c>
      <c r="Q167" s="5">
        <v>0</v>
      </c>
      <c r="R167" s="5">
        <v>0</v>
      </c>
      <c r="S167" s="5">
        <v>0</v>
      </c>
      <c r="T167" s="5">
        <v>0.11099434882435563</v>
      </c>
      <c r="U167" s="5">
        <v>3.920031360250882E-4</v>
      </c>
      <c r="V167" s="5">
        <v>-1</v>
      </c>
      <c r="W167" s="5">
        <v>2551</v>
      </c>
      <c r="X167" s="5">
        <v>2552</v>
      </c>
      <c r="Y167" s="5" t="s">
        <v>104</v>
      </c>
    </row>
    <row r="168" spans="1:25" hidden="1" x14ac:dyDescent="0.25">
      <c r="A168" s="5" t="s">
        <v>852</v>
      </c>
      <c r="B168" s="5" t="s">
        <v>853</v>
      </c>
      <c r="C168" s="5" t="s">
        <v>851</v>
      </c>
      <c r="D168" s="5">
        <v>36</v>
      </c>
      <c r="E168" s="5" t="s">
        <v>174</v>
      </c>
      <c r="F168" s="5" t="s">
        <v>47</v>
      </c>
      <c r="G168" s="5" t="s">
        <v>175</v>
      </c>
      <c r="H168" s="5" t="s">
        <v>173</v>
      </c>
      <c r="I168" s="5" t="s">
        <v>14</v>
      </c>
      <c r="J168" s="5">
        <v>2780</v>
      </c>
      <c r="K168" s="5">
        <v>2018</v>
      </c>
      <c r="L168" s="5" t="s">
        <v>89</v>
      </c>
      <c r="M168" s="5" t="s">
        <v>90</v>
      </c>
      <c r="N168" s="5" t="s">
        <v>91</v>
      </c>
      <c r="O168" s="5">
        <v>2780</v>
      </c>
      <c r="P168" s="5">
        <v>0</v>
      </c>
      <c r="Q168" s="5">
        <v>0</v>
      </c>
      <c r="R168" s="5">
        <v>0</v>
      </c>
      <c r="S168" s="5">
        <v>0</v>
      </c>
      <c r="T168" s="5">
        <v>0.11095863161823696</v>
      </c>
      <c r="U168" s="5">
        <v>3.5984166966534722E-4</v>
      </c>
      <c r="V168" s="5">
        <v>-1</v>
      </c>
      <c r="W168" s="5">
        <v>2779</v>
      </c>
      <c r="X168" s="5">
        <v>2780</v>
      </c>
      <c r="Y168" s="5" t="s">
        <v>104</v>
      </c>
    </row>
    <row r="169" spans="1:25" hidden="1" x14ac:dyDescent="0.25">
      <c r="A169" s="5" t="s">
        <v>854</v>
      </c>
      <c r="B169" s="5" t="s">
        <v>855</v>
      </c>
      <c r="C169" s="5" t="s">
        <v>851</v>
      </c>
      <c r="D169" s="5">
        <v>36</v>
      </c>
      <c r="E169" s="5" t="s">
        <v>174</v>
      </c>
      <c r="F169" s="5" t="s">
        <v>47</v>
      </c>
      <c r="G169" s="5" t="s">
        <v>175</v>
      </c>
      <c r="H169" s="5" t="s">
        <v>173</v>
      </c>
      <c r="I169" s="5" t="s">
        <v>176</v>
      </c>
      <c r="J169" s="5">
        <v>345</v>
      </c>
      <c r="K169" s="5">
        <v>2018</v>
      </c>
      <c r="L169" s="5" t="s">
        <v>89</v>
      </c>
      <c r="M169" s="5" t="s">
        <v>90</v>
      </c>
      <c r="N169" s="5" t="s">
        <v>91</v>
      </c>
      <c r="O169" s="5">
        <v>345</v>
      </c>
      <c r="P169" s="5">
        <v>0</v>
      </c>
      <c r="Q169" s="5">
        <v>0</v>
      </c>
      <c r="R169" s="5">
        <v>0</v>
      </c>
      <c r="S169" s="5">
        <v>0</v>
      </c>
      <c r="T169" s="5">
        <v>0.11378737541528225</v>
      </c>
      <c r="U169" s="5">
        <v>2.9069767441860465E-3</v>
      </c>
      <c r="V169" s="5">
        <v>-1</v>
      </c>
      <c r="W169" s="5">
        <v>344</v>
      </c>
      <c r="X169" s="5">
        <v>345</v>
      </c>
      <c r="Y169" s="5" t="s">
        <v>104</v>
      </c>
    </row>
    <row r="170" spans="1:25" hidden="1" x14ac:dyDescent="0.25">
      <c r="A170" s="5" t="s">
        <v>856</v>
      </c>
      <c r="B170" s="5" t="s">
        <v>857</v>
      </c>
      <c r="C170" s="5" t="s">
        <v>851</v>
      </c>
      <c r="D170" s="5">
        <v>36</v>
      </c>
      <c r="E170" s="5" t="s">
        <v>174</v>
      </c>
      <c r="F170" s="5" t="s">
        <v>47</v>
      </c>
      <c r="G170" s="5" t="s">
        <v>175</v>
      </c>
      <c r="H170" s="5" t="s">
        <v>173</v>
      </c>
      <c r="I170" s="5" t="s">
        <v>4</v>
      </c>
      <c r="J170" s="5">
        <v>345</v>
      </c>
      <c r="K170" s="5">
        <v>2018</v>
      </c>
      <c r="L170" s="5" t="s">
        <v>89</v>
      </c>
      <c r="M170" s="5" t="s">
        <v>90</v>
      </c>
      <c r="N170" s="5" t="s">
        <v>91</v>
      </c>
      <c r="O170" s="5">
        <v>345</v>
      </c>
      <c r="P170" s="5">
        <v>0</v>
      </c>
      <c r="Q170" s="5">
        <v>0</v>
      </c>
      <c r="R170" s="5">
        <v>0</v>
      </c>
      <c r="S170" s="5">
        <v>0</v>
      </c>
      <c r="T170" s="5">
        <v>0.11378737541528225</v>
      </c>
      <c r="U170" s="5">
        <v>2.9069767441860465E-3</v>
      </c>
      <c r="V170" s="5">
        <v>-1</v>
      </c>
      <c r="W170" s="5">
        <v>344</v>
      </c>
      <c r="X170" s="5">
        <v>345</v>
      </c>
      <c r="Y170" s="5" t="s">
        <v>104</v>
      </c>
    </row>
    <row r="171" spans="1:25" hidden="1" x14ac:dyDescent="0.25">
      <c r="A171" s="5" t="s">
        <v>858</v>
      </c>
      <c r="B171" s="5" t="s">
        <v>859</v>
      </c>
      <c r="C171" s="5" t="s">
        <v>851</v>
      </c>
      <c r="D171" s="5">
        <v>36</v>
      </c>
      <c r="E171" s="5" t="s">
        <v>174</v>
      </c>
      <c r="F171" s="5" t="s">
        <v>47</v>
      </c>
      <c r="G171" s="5" t="s">
        <v>175</v>
      </c>
      <c r="H171" s="5" t="s">
        <v>173</v>
      </c>
      <c r="I171" s="5" t="s">
        <v>13</v>
      </c>
      <c r="J171" s="5">
        <v>3101</v>
      </c>
      <c r="K171" s="5">
        <v>2018</v>
      </c>
      <c r="L171" s="5" t="s">
        <v>89</v>
      </c>
      <c r="M171" s="5" t="s">
        <v>90</v>
      </c>
      <c r="N171" s="5" t="s">
        <v>91</v>
      </c>
      <c r="O171" s="5">
        <v>3101.0000000000005</v>
      </c>
      <c r="P171" s="5">
        <v>0</v>
      </c>
      <c r="Q171" s="5">
        <v>0</v>
      </c>
      <c r="R171" s="5">
        <v>-4.5474735088646412E-13</v>
      </c>
      <c r="S171" s="5">
        <v>-1.4664538887019156E-16</v>
      </c>
      <c r="T171" s="5">
        <v>0.11091725105189337</v>
      </c>
      <c r="U171" s="5">
        <v>3.2258064516143701E-4</v>
      </c>
      <c r="V171" s="5">
        <v>-1.0000000000004547</v>
      </c>
      <c r="W171" s="5">
        <v>3100</v>
      </c>
      <c r="X171" s="5">
        <v>3101.0000000000005</v>
      </c>
      <c r="Y171" s="5" t="s">
        <v>104</v>
      </c>
    </row>
    <row r="172" spans="1:25" hidden="1" x14ac:dyDescent="0.25">
      <c r="A172" s="5" t="s">
        <v>860</v>
      </c>
      <c r="B172" s="5" t="s">
        <v>861</v>
      </c>
      <c r="C172" s="5" t="s">
        <v>851</v>
      </c>
      <c r="D172" s="5">
        <v>36</v>
      </c>
      <c r="E172" s="5" t="s">
        <v>174</v>
      </c>
      <c r="F172" s="5" t="s">
        <v>47</v>
      </c>
      <c r="G172" s="5" t="s">
        <v>175</v>
      </c>
      <c r="H172" s="5" t="s">
        <v>173</v>
      </c>
      <c r="I172" s="5" t="s">
        <v>5</v>
      </c>
      <c r="J172" s="5">
        <v>3101</v>
      </c>
      <c r="K172" s="5">
        <v>2018</v>
      </c>
      <c r="L172" s="5" t="s">
        <v>89</v>
      </c>
      <c r="M172" s="5" t="s">
        <v>90</v>
      </c>
      <c r="N172" s="5" t="s">
        <v>91</v>
      </c>
      <c r="O172" s="5">
        <v>3101.0000000000005</v>
      </c>
      <c r="P172" s="5">
        <v>0</v>
      </c>
      <c r="Q172" s="5">
        <v>0</v>
      </c>
      <c r="R172" s="5">
        <v>-4.5474735088646412E-13</v>
      </c>
      <c r="S172" s="5">
        <v>-1.4664538887019156E-16</v>
      </c>
      <c r="T172" s="5">
        <v>0.11091725105189337</v>
      </c>
      <c r="U172" s="5">
        <v>3.2258064516143701E-4</v>
      </c>
      <c r="V172" s="5">
        <v>-1.0000000000004547</v>
      </c>
      <c r="W172" s="5">
        <v>3100</v>
      </c>
      <c r="X172" s="5">
        <v>3101.0000000000005</v>
      </c>
      <c r="Y172" s="5" t="s">
        <v>104</v>
      </c>
    </row>
    <row r="173" spans="1:25" hidden="1" x14ac:dyDescent="0.25">
      <c r="A173" s="5" t="s">
        <v>862</v>
      </c>
      <c r="B173" s="5" t="s">
        <v>863</v>
      </c>
      <c r="C173" s="5" t="s">
        <v>851</v>
      </c>
      <c r="D173" s="5">
        <v>36</v>
      </c>
      <c r="E173" s="5" t="s">
        <v>174</v>
      </c>
      <c r="F173" s="5" t="s">
        <v>47</v>
      </c>
      <c r="G173" s="5" t="s">
        <v>175</v>
      </c>
      <c r="H173" s="5" t="s">
        <v>173</v>
      </c>
      <c r="I173" s="5" t="s">
        <v>9</v>
      </c>
      <c r="J173" s="5">
        <v>10784</v>
      </c>
      <c r="K173" s="5">
        <v>2018</v>
      </c>
      <c r="L173" s="5" t="s">
        <v>89</v>
      </c>
      <c r="M173" s="5" t="s">
        <v>90</v>
      </c>
      <c r="N173" s="5" t="s">
        <v>91</v>
      </c>
      <c r="O173" s="5">
        <v>10784</v>
      </c>
      <c r="P173" s="5">
        <v>0</v>
      </c>
      <c r="Q173" s="5">
        <v>0</v>
      </c>
      <c r="R173" s="5">
        <v>0</v>
      </c>
      <c r="S173" s="5">
        <v>0</v>
      </c>
      <c r="T173" s="5">
        <v>0.11055900621117988</v>
      </c>
      <c r="U173" s="5">
        <v>0</v>
      </c>
      <c r="V173" s="5">
        <v>0</v>
      </c>
      <c r="W173" s="5">
        <v>10784</v>
      </c>
      <c r="X173" s="5">
        <v>10784</v>
      </c>
      <c r="Y173" s="5" t="s">
        <v>104</v>
      </c>
    </row>
    <row r="174" spans="1:25" hidden="1" x14ac:dyDescent="0.25">
      <c r="A174" s="5" t="s">
        <v>864</v>
      </c>
      <c r="B174" s="5" t="s">
        <v>865</v>
      </c>
      <c r="C174" s="5" t="s">
        <v>851</v>
      </c>
      <c r="D174" s="5">
        <v>36</v>
      </c>
      <c r="E174" s="5" t="s">
        <v>174</v>
      </c>
      <c r="F174" s="5" t="s">
        <v>47</v>
      </c>
      <c r="G174" s="5" t="s">
        <v>175</v>
      </c>
      <c r="H174" s="5" t="s">
        <v>173</v>
      </c>
      <c r="I174" s="5" t="s">
        <v>95</v>
      </c>
      <c r="J174" s="5">
        <v>23008</v>
      </c>
      <c r="K174" s="5">
        <v>2018</v>
      </c>
      <c r="L174" s="5" t="s">
        <v>89</v>
      </c>
      <c r="M174" s="5" t="s">
        <v>90</v>
      </c>
      <c r="N174" s="5" t="s">
        <v>91</v>
      </c>
      <c r="O174" s="5">
        <v>23008</v>
      </c>
      <c r="P174" s="5">
        <v>0</v>
      </c>
      <c r="Q174" s="5">
        <v>0</v>
      </c>
      <c r="R174" s="5">
        <v>0</v>
      </c>
      <c r="S174" s="5">
        <v>0</v>
      </c>
      <c r="T174" s="5">
        <v>0.11084869206620426</v>
      </c>
      <c r="U174" s="5">
        <v>2.6084688287974958E-4</v>
      </c>
      <c r="V174" s="5">
        <v>-6</v>
      </c>
      <c r="W174" s="5">
        <v>23002</v>
      </c>
      <c r="X174" s="5">
        <v>23008</v>
      </c>
      <c r="Y174" s="5" t="s">
        <v>104</v>
      </c>
    </row>
    <row r="175" spans="1:25" hidden="1" x14ac:dyDescent="0.25">
      <c r="A175" s="5" t="s">
        <v>866</v>
      </c>
      <c r="B175" s="5" t="s">
        <v>867</v>
      </c>
      <c r="C175" s="5" t="s">
        <v>851</v>
      </c>
      <c r="D175" s="5">
        <v>36</v>
      </c>
      <c r="E175" s="5" t="s">
        <v>174</v>
      </c>
      <c r="F175" s="5" t="s">
        <v>47</v>
      </c>
      <c r="G175" s="5" t="s">
        <v>175</v>
      </c>
      <c r="H175" s="5" t="s">
        <v>173</v>
      </c>
      <c r="I175" s="5" t="s">
        <v>71</v>
      </c>
      <c r="J175" s="5">
        <v>356000</v>
      </c>
      <c r="K175" s="5">
        <v>2018</v>
      </c>
      <c r="L175" s="5" t="s">
        <v>89</v>
      </c>
      <c r="M175" s="5" t="s">
        <v>90</v>
      </c>
      <c r="N175" s="5" t="s">
        <v>91</v>
      </c>
      <c r="O175" s="5">
        <v>356000</v>
      </c>
      <c r="P175" s="5">
        <v>0</v>
      </c>
      <c r="Q175" s="5">
        <v>0</v>
      </c>
      <c r="R175" s="5">
        <v>0</v>
      </c>
      <c r="S175" s="5">
        <v>0</v>
      </c>
      <c r="T175" s="5">
        <v>-0.11552795031055887</v>
      </c>
      <c r="U175" s="5">
        <v>-0.20357941834451881</v>
      </c>
      <c r="V175" s="5">
        <v>90999.999999999884</v>
      </c>
      <c r="W175" s="5">
        <v>446999.99999999988</v>
      </c>
      <c r="X175" s="5">
        <v>356000</v>
      </c>
      <c r="Y175" s="5" t="s">
        <v>104</v>
      </c>
    </row>
    <row r="176" spans="1:25" hidden="1" x14ac:dyDescent="0.25">
      <c r="A176" s="5" t="s">
        <v>868</v>
      </c>
      <c r="B176" s="5" t="s">
        <v>869</v>
      </c>
      <c r="C176" s="5" t="s">
        <v>870</v>
      </c>
      <c r="D176" s="5">
        <v>37</v>
      </c>
      <c r="E176" s="5" t="s">
        <v>177</v>
      </c>
      <c r="F176" s="5" t="s">
        <v>47</v>
      </c>
      <c r="G176" s="5" t="s">
        <v>178</v>
      </c>
      <c r="H176" s="5" t="s">
        <v>178</v>
      </c>
      <c r="I176" s="5" t="s">
        <v>15</v>
      </c>
      <c r="J176" s="5">
        <v>389</v>
      </c>
      <c r="K176" s="5">
        <v>2018</v>
      </c>
      <c r="L176" s="5" t="s">
        <v>89</v>
      </c>
      <c r="M176" s="5" t="s">
        <v>90</v>
      </c>
      <c r="N176" s="5" t="s">
        <v>91</v>
      </c>
      <c r="O176" s="5">
        <v>156.83492063492065</v>
      </c>
      <c r="P176" s="5">
        <v>232.16507936507935</v>
      </c>
      <c r="Q176" s="5">
        <v>1.4803149606299211</v>
      </c>
      <c r="R176" s="5">
        <v>232.16507936507935</v>
      </c>
      <c r="S176" s="5">
        <v>1.4803149606299211</v>
      </c>
      <c r="T176" s="5">
        <v>0.97000510415669805</v>
      </c>
      <c r="U176" s="5">
        <v>-0.51594160297864</v>
      </c>
      <c r="V176" s="5">
        <v>167.16507936507935</v>
      </c>
      <c r="W176" s="5">
        <v>324</v>
      </c>
      <c r="X176" s="5">
        <v>156.83492063492065</v>
      </c>
      <c r="Y176" s="5" t="s">
        <v>104</v>
      </c>
    </row>
    <row r="177" spans="1:25" hidden="1" x14ac:dyDescent="0.25">
      <c r="A177" s="5" t="s">
        <v>871</v>
      </c>
      <c r="B177" s="5" t="s">
        <v>872</v>
      </c>
      <c r="C177" s="5" t="s">
        <v>870</v>
      </c>
      <c r="D177" s="5">
        <v>37</v>
      </c>
      <c r="E177" s="5" t="s">
        <v>177</v>
      </c>
      <c r="F177" s="5" t="s">
        <v>47</v>
      </c>
      <c r="G177" s="5" t="s">
        <v>178</v>
      </c>
      <c r="H177" s="5" t="s">
        <v>178</v>
      </c>
      <c r="I177" s="5" t="s">
        <v>14</v>
      </c>
      <c r="J177" s="5">
        <v>8</v>
      </c>
      <c r="K177" s="5">
        <v>2018</v>
      </c>
      <c r="L177" s="5" t="s">
        <v>89</v>
      </c>
      <c r="M177" s="5" t="s">
        <v>90</v>
      </c>
      <c r="N177" s="5" t="s">
        <v>91</v>
      </c>
      <c r="O177" s="5">
        <v>3.2253968253968255</v>
      </c>
      <c r="P177" s="5">
        <v>4.7746031746031745</v>
      </c>
      <c r="Q177" s="1">
        <v>1.4803149606299213</v>
      </c>
      <c r="R177" s="5">
        <v>4.7746031746031745</v>
      </c>
      <c r="S177" s="5">
        <v>1.4803149606299213</v>
      </c>
      <c r="T177" s="5">
        <v>0.8752307124400146</v>
      </c>
      <c r="U177" s="5">
        <v>-0.5392290249433106</v>
      </c>
      <c r="V177" s="5">
        <v>3.7746031746031745</v>
      </c>
      <c r="W177" s="5">
        <v>7</v>
      </c>
      <c r="X177" s="5">
        <v>3.2253968253968255</v>
      </c>
      <c r="Y177" s="5" t="s">
        <v>104</v>
      </c>
    </row>
    <row r="178" spans="1:25" hidden="1" x14ac:dyDescent="0.25">
      <c r="A178" s="5" t="s">
        <v>873</v>
      </c>
      <c r="B178" s="5" t="s">
        <v>874</v>
      </c>
      <c r="C178" s="5" t="s">
        <v>870</v>
      </c>
      <c r="D178" s="5">
        <v>37</v>
      </c>
      <c r="E178" s="5" t="s">
        <v>177</v>
      </c>
      <c r="F178" s="5" t="s">
        <v>47</v>
      </c>
      <c r="G178" s="5" t="s">
        <v>178</v>
      </c>
      <c r="H178" s="5" t="s">
        <v>178</v>
      </c>
      <c r="I178" s="5" t="s">
        <v>7</v>
      </c>
      <c r="J178" s="5">
        <v>233</v>
      </c>
      <c r="K178" s="5">
        <v>2018</v>
      </c>
      <c r="L178" s="5" t="s">
        <v>89</v>
      </c>
      <c r="M178" s="5" t="s">
        <v>90</v>
      </c>
      <c r="N178" s="5" t="s">
        <v>91</v>
      </c>
      <c r="O178" s="5">
        <v>93.939682539682551</v>
      </c>
      <c r="P178" s="5">
        <v>139.06031746031744</v>
      </c>
      <c r="Q178" s="5">
        <v>1.4803149606299209</v>
      </c>
      <c r="R178" s="5">
        <v>139.06031746031744</v>
      </c>
      <c r="S178" s="5">
        <v>1.4803149606299209</v>
      </c>
      <c r="T178" s="5">
        <v>0.97068382215828874</v>
      </c>
      <c r="U178" s="5">
        <v>-0.51577483226967757</v>
      </c>
      <c r="V178" s="5">
        <v>100.06031746031745</v>
      </c>
      <c r="W178" s="5">
        <v>194</v>
      </c>
      <c r="X178" s="5">
        <v>93.939682539682551</v>
      </c>
      <c r="Y178" s="5" t="s">
        <v>104</v>
      </c>
    </row>
    <row r="179" spans="1:25" hidden="1" x14ac:dyDescent="0.25">
      <c r="A179" s="5" t="s">
        <v>875</v>
      </c>
      <c r="B179" s="5" t="s">
        <v>876</v>
      </c>
      <c r="C179" s="5" t="s">
        <v>870</v>
      </c>
      <c r="D179" s="5">
        <v>37</v>
      </c>
      <c r="E179" s="5" t="s">
        <v>177</v>
      </c>
      <c r="F179" s="5" t="s">
        <v>47</v>
      </c>
      <c r="G179" s="5" t="s">
        <v>178</v>
      </c>
      <c r="H179" s="5" t="s">
        <v>178</v>
      </c>
      <c r="I179" s="5" t="s">
        <v>95</v>
      </c>
      <c r="J179" s="5">
        <v>630</v>
      </c>
      <c r="K179" s="5">
        <v>2018</v>
      </c>
      <c r="L179" s="5" t="s">
        <v>89</v>
      </c>
      <c r="M179" s="5" t="s">
        <v>90</v>
      </c>
      <c r="N179" s="5" t="s">
        <v>91</v>
      </c>
      <c r="O179" s="5">
        <v>254</v>
      </c>
      <c r="P179" s="5">
        <v>376</v>
      </c>
      <c r="Q179" s="5">
        <v>1.4803149606299213</v>
      </c>
      <c r="R179" s="5">
        <v>376</v>
      </c>
      <c r="S179" s="5">
        <v>1.4803149606299213</v>
      </c>
      <c r="T179" s="5">
        <v>0.96899224806201545</v>
      </c>
      <c r="U179" s="5">
        <v>-0.5161904761904762</v>
      </c>
      <c r="V179" s="5">
        <v>271</v>
      </c>
      <c r="W179" s="5">
        <v>525</v>
      </c>
      <c r="X179" s="5">
        <v>254</v>
      </c>
      <c r="Y179" s="5" t="s">
        <v>104</v>
      </c>
    </row>
    <row r="180" spans="1:25" hidden="1" x14ac:dyDescent="0.25">
      <c r="A180" s="5" t="s">
        <v>877</v>
      </c>
      <c r="B180" s="5" t="s">
        <v>878</v>
      </c>
      <c r="C180" s="5" t="s">
        <v>870</v>
      </c>
      <c r="D180" s="5">
        <v>37</v>
      </c>
      <c r="E180" s="5" t="s">
        <v>177</v>
      </c>
      <c r="F180" s="5" t="s">
        <v>47</v>
      </c>
      <c r="G180" s="5" t="s">
        <v>178</v>
      </c>
      <c r="H180" s="5" t="s">
        <v>178</v>
      </c>
      <c r="I180" s="5" t="s">
        <v>71</v>
      </c>
      <c r="J180" s="5">
        <v>630</v>
      </c>
      <c r="K180" s="5">
        <v>2018</v>
      </c>
      <c r="L180" s="5" t="s">
        <v>89</v>
      </c>
      <c r="M180" s="5" t="s">
        <v>90</v>
      </c>
      <c r="N180" s="5" t="s">
        <v>91</v>
      </c>
      <c r="O180" s="5">
        <v>254</v>
      </c>
      <c r="P180" s="5">
        <v>376</v>
      </c>
      <c r="Q180" s="5">
        <v>1.4803149606299213</v>
      </c>
      <c r="R180" s="5">
        <v>376</v>
      </c>
      <c r="S180" s="5">
        <v>1.4803149606299213</v>
      </c>
      <c r="T180" s="5">
        <v>0.96899224806201545</v>
      </c>
      <c r="U180" s="5">
        <v>-0.5161904761904762</v>
      </c>
      <c r="V180" s="5">
        <v>271</v>
      </c>
      <c r="W180" s="5">
        <v>525</v>
      </c>
      <c r="X180" s="5">
        <v>254</v>
      </c>
      <c r="Y180" s="5" t="s">
        <v>104</v>
      </c>
    </row>
    <row r="181" spans="1:25" hidden="1" x14ac:dyDescent="0.25">
      <c r="A181" s="5" t="s">
        <v>879</v>
      </c>
      <c r="B181" s="5" t="s">
        <v>880</v>
      </c>
      <c r="C181" s="5" t="s">
        <v>881</v>
      </c>
      <c r="D181" s="5">
        <v>38</v>
      </c>
      <c r="E181" s="5" t="s">
        <v>179</v>
      </c>
      <c r="F181" s="5" t="s">
        <v>47</v>
      </c>
      <c r="G181" s="5" t="s">
        <v>180</v>
      </c>
      <c r="H181" s="5" t="s">
        <v>118</v>
      </c>
      <c r="I181" s="5" t="s">
        <v>95</v>
      </c>
      <c r="J181" s="5">
        <v>382</v>
      </c>
      <c r="K181" s="5">
        <v>2018</v>
      </c>
      <c r="L181" s="5" t="s">
        <v>89</v>
      </c>
      <c r="M181" s="5" t="s">
        <v>90</v>
      </c>
      <c r="N181" s="5" t="s">
        <v>91</v>
      </c>
      <c r="O181" s="5" t="s">
        <v>92</v>
      </c>
      <c r="P181" s="5" t="s">
        <v>93</v>
      </c>
      <c r="Q181" s="5" t="s">
        <v>93</v>
      </c>
      <c r="R181" s="5" t="s">
        <v>93</v>
      </c>
      <c r="S181" s="5" t="s">
        <v>93</v>
      </c>
      <c r="T181" s="5" t="s">
        <v>93</v>
      </c>
      <c r="U181" s="5" t="s">
        <v>93</v>
      </c>
      <c r="V181" s="5" t="s">
        <v>93</v>
      </c>
      <c r="W181" s="5" t="s">
        <v>93</v>
      </c>
      <c r="X181" s="5">
        <v>382</v>
      </c>
      <c r="Y181" s="5" t="s">
        <v>109</v>
      </c>
    </row>
    <row r="182" spans="1:25" hidden="1" x14ac:dyDescent="0.25">
      <c r="A182" s="5" t="s">
        <v>882</v>
      </c>
      <c r="B182" s="5" t="s">
        <v>883</v>
      </c>
      <c r="C182" s="5" t="s">
        <v>881</v>
      </c>
      <c r="D182" s="5">
        <v>38</v>
      </c>
      <c r="E182" s="5" t="s">
        <v>179</v>
      </c>
      <c r="F182" s="5" t="s">
        <v>47</v>
      </c>
      <c r="G182" s="5" t="s">
        <v>180</v>
      </c>
      <c r="H182" s="5" t="s">
        <v>118</v>
      </c>
      <c r="I182" s="5" t="s">
        <v>7</v>
      </c>
      <c r="J182" s="5">
        <v>382</v>
      </c>
      <c r="K182" s="5">
        <v>2018</v>
      </c>
      <c r="L182" s="5" t="s">
        <v>89</v>
      </c>
      <c r="M182" s="5" t="s">
        <v>90</v>
      </c>
      <c r="N182" s="5" t="s">
        <v>91</v>
      </c>
      <c r="O182" s="5" t="s">
        <v>92</v>
      </c>
      <c r="P182" s="5" t="s">
        <v>93</v>
      </c>
      <c r="Q182" s="5" t="s">
        <v>93</v>
      </c>
      <c r="R182" s="5" t="s">
        <v>93</v>
      </c>
      <c r="S182" s="5" t="s">
        <v>93</v>
      </c>
      <c r="T182" s="5" t="s">
        <v>93</v>
      </c>
      <c r="U182" s="5" t="s">
        <v>93</v>
      </c>
      <c r="V182" s="5" t="s">
        <v>93</v>
      </c>
      <c r="W182" s="5" t="s">
        <v>93</v>
      </c>
      <c r="X182" s="5">
        <v>382</v>
      </c>
      <c r="Y182" s="5" t="s">
        <v>109</v>
      </c>
    </row>
    <row r="183" spans="1:25" hidden="1" x14ac:dyDescent="0.25">
      <c r="A183" s="5" t="s">
        <v>884</v>
      </c>
      <c r="B183" s="5" t="s">
        <v>885</v>
      </c>
      <c r="C183" s="5" t="s">
        <v>881</v>
      </c>
      <c r="D183" s="5">
        <v>38</v>
      </c>
      <c r="E183" s="5" t="s">
        <v>179</v>
      </c>
      <c r="F183" s="5" t="s">
        <v>47</v>
      </c>
      <c r="G183" s="5" t="s">
        <v>180</v>
      </c>
      <c r="H183" s="5" t="s">
        <v>118</v>
      </c>
      <c r="I183" s="5" t="s">
        <v>71</v>
      </c>
      <c r="J183" s="5" t="s">
        <v>121</v>
      </c>
      <c r="K183" s="5">
        <v>2018</v>
      </c>
      <c r="L183" s="5" t="s">
        <v>89</v>
      </c>
      <c r="M183" s="5" t="s">
        <v>90</v>
      </c>
      <c r="N183" s="5" t="s">
        <v>91</v>
      </c>
      <c r="O183" s="5" t="s">
        <v>92</v>
      </c>
      <c r="P183" s="5" t="s">
        <v>93</v>
      </c>
      <c r="Q183" s="5" t="s">
        <v>93</v>
      </c>
      <c r="R183" s="5" t="s">
        <v>93</v>
      </c>
      <c r="S183" s="5" t="s">
        <v>93</v>
      </c>
      <c r="T183" s="5" t="s">
        <v>93</v>
      </c>
      <c r="U183" s="5" t="s">
        <v>93</v>
      </c>
      <c r="V183" s="5" t="s">
        <v>93</v>
      </c>
      <c r="W183" s="5" t="s">
        <v>93</v>
      </c>
      <c r="X183" s="5" t="s">
        <v>121</v>
      </c>
      <c r="Y183" s="5" t="s">
        <v>109</v>
      </c>
    </row>
    <row r="184" spans="1:25" hidden="1" x14ac:dyDescent="0.25">
      <c r="A184" s="5" t="s">
        <v>886</v>
      </c>
      <c r="B184" s="5" t="s">
        <v>887</v>
      </c>
      <c r="C184" s="5" t="s">
        <v>888</v>
      </c>
      <c r="D184" s="5">
        <v>39</v>
      </c>
      <c r="E184" s="5" t="s">
        <v>181</v>
      </c>
      <c r="F184" s="5" t="s">
        <v>47</v>
      </c>
      <c r="G184" s="5" t="s">
        <v>182</v>
      </c>
      <c r="H184" s="5" t="s">
        <v>167</v>
      </c>
      <c r="I184" s="5" t="s">
        <v>16</v>
      </c>
      <c r="J184" s="5">
        <v>11</v>
      </c>
      <c r="K184" s="5">
        <v>2018</v>
      </c>
      <c r="L184" s="5" t="s">
        <v>89</v>
      </c>
      <c r="M184" s="5" t="s">
        <v>90</v>
      </c>
      <c r="N184" s="5" t="s">
        <v>91</v>
      </c>
      <c r="O184" s="5">
        <v>11</v>
      </c>
      <c r="P184" s="5">
        <v>0</v>
      </c>
      <c r="Q184" s="5">
        <v>0</v>
      </c>
      <c r="R184" s="5">
        <v>0</v>
      </c>
      <c r="S184" s="5">
        <v>0</v>
      </c>
      <c r="T184" s="5">
        <v>-4.287864432138274E-2</v>
      </c>
      <c r="U184" s="5">
        <v>-0.10577712360949926</v>
      </c>
      <c r="V184" s="5">
        <v>1.3011838440111418</v>
      </c>
      <c r="W184" s="5">
        <v>12.301183844011142</v>
      </c>
      <c r="X184" s="5">
        <v>11</v>
      </c>
      <c r="Y184" s="5" t="s">
        <v>109</v>
      </c>
    </row>
    <row r="185" spans="1:25" hidden="1" x14ac:dyDescent="0.25">
      <c r="A185" s="5" t="s">
        <v>889</v>
      </c>
      <c r="B185" s="5" t="s">
        <v>890</v>
      </c>
      <c r="C185" s="5" t="s">
        <v>888</v>
      </c>
      <c r="D185" s="5">
        <v>39</v>
      </c>
      <c r="E185" s="5" t="s">
        <v>181</v>
      </c>
      <c r="F185" s="5" t="s">
        <v>47</v>
      </c>
      <c r="G185" s="5" t="s">
        <v>182</v>
      </c>
      <c r="H185" s="5" t="s">
        <v>167</v>
      </c>
      <c r="I185" s="5" t="s">
        <v>15</v>
      </c>
      <c r="J185" s="5">
        <v>3399</v>
      </c>
      <c r="K185" s="5">
        <v>2018</v>
      </c>
      <c r="L185" s="5" t="s">
        <v>89</v>
      </c>
      <c r="M185" s="5" t="s">
        <v>90</v>
      </c>
      <c r="N185" s="5" t="s">
        <v>91</v>
      </c>
      <c r="O185" s="5">
        <v>3399</v>
      </c>
      <c r="P185" s="5">
        <v>0</v>
      </c>
      <c r="Q185" s="5">
        <v>0</v>
      </c>
      <c r="R185" s="5">
        <v>0</v>
      </c>
      <c r="S185" s="5">
        <v>0</v>
      </c>
      <c r="T185" s="5">
        <v>-9.9106400203285969E-2</v>
      </c>
      <c r="U185" s="5">
        <v>-0.15830979911546864</v>
      </c>
      <c r="V185" s="5">
        <v>639.3029247910863</v>
      </c>
      <c r="W185" s="5">
        <v>4038.3029247910863</v>
      </c>
      <c r="X185" s="5">
        <v>3399</v>
      </c>
      <c r="Y185" s="5" t="s">
        <v>109</v>
      </c>
    </row>
    <row r="186" spans="1:25" hidden="1" x14ac:dyDescent="0.25">
      <c r="A186" s="5" t="s">
        <v>891</v>
      </c>
      <c r="B186" s="5" t="s">
        <v>892</v>
      </c>
      <c r="C186" s="5" t="s">
        <v>888</v>
      </c>
      <c r="D186" s="5">
        <v>39</v>
      </c>
      <c r="E186" s="5" t="s">
        <v>181</v>
      </c>
      <c r="F186" s="5" t="s">
        <v>47</v>
      </c>
      <c r="G186" s="5" t="s">
        <v>182</v>
      </c>
      <c r="H186" s="5" t="s">
        <v>167</v>
      </c>
      <c r="I186" s="5" t="s">
        <v>14</v>
      </c>
      <c r="J186" s="5">
        <v>85</v>
      </c>
      <c r="K186" s="5">
        <v>2018</v>
      </c>
      <c r="L186" s="5" t="s">
        <v>89</v>
      </c>
      <c r="M186" s="5" t="s">
        <v>90</v>
      </c>
      <c r="N186" s="5" t="s">
        <v>91</v>
      </c>
      <c r="O186" s="5">
        <v>84.999999999999986</v>
      </c>
      <c r="P186" s="5">
        <v>1.4210854715202004E-14</v>
      </c>
      <c r="Q186" s="1">
        <v>1.6718652606120007E-16</v>
      </c>
      <c r="R186" s="5">
        <v>1.4210854715202004E-14</v>
      </c>
      <c r="S186" s="5">
        <v>1.6718652606120007E-16</v>
      </c>
      <c r="T186" s="5">
        <v>-9.9624969756874099E-2</v>
      </c>
      <c r="U186" s="5">
        <v>-0.15879429019391644</v>
      </c>
      <c r="V186" s="5">
        <v>16.045438718662965</v>
      </c>
      <c r="W186" s="5">
        <v>101.04543871866295</v>
      </c>
      <c r="X186" s="5">
        <v>84.999999999999986</v>
      </c>
      <c r="Y186" s="5" t="s">
        <v>109</v>
      </c>
    </row>
    <row r="187" spans="1:25" hidden="1" x14ac:dyDescent="0.25">
      <c r="A187" s="5" t="s">
        <v>893</v>
      </c>
      <c r="B187" s="5" t="s">
        <v>894</v>
      </c>
      <c r="C187" s="5" t="s">
        <v>888</v>
      </c>
      <c r="D187" s="5">
        <v>39</v>
      </c>
      <c r="E187" s="5" t="s">
        <v>181</v>
      </c>
      <c r="F187" s="5" t="s">
        <v>47</v>
      </c>
      <c r="G187" s="5" t="s">
        <v>182</v>
      </c>
      <c r="H187" s="5" t="s">
        <v>167</v>
      </c>
      <c r="I187" s="5" t="s">
        <v>7</v>
      </c>
      <c r="J187" s="5">
        <v>595</v>
      </c>
      <c r="K187" s="5">
        <v>2018</v>
      </c>
      <c r="L187" s="5" t="s">
        <v>89</v>
      </c>
      <c r="M187" s="5" t="s">
        <v>90</v>
      </c>
      <c r="N187" s="5" t="s">
        <v>91</v>
      </c>
      <c r="O187" s="5">
        <v>595</v>
      </c>
      <c r="P187" s="5">
        <v>0</v>
      </c>
      <c r="Q187" s="5">
        <v>0</v>
      </c>
      <c r="R187" s="5">
        <v>0</v>
      </c>
      <c r="S187" s="5">
        <v>0</v>
      </c>
      <c r="T187" s="5">
        <v>-9.8505100316273075E-2</v>
      </c>
      <c r="U187" s="5">
        <v>-0.157748014435451</v>
      </c>
      <c r="V187" s="5">
        <v>111.43941504178269</v>
      </c>
      <c r="W187" s="5">
        <v>706.43941504178269</v>
      </c>
      <c r="X187" s="5">
        <v>595</v>
      </c>
      <c r="Y187" s="5" t="s">
        <v>109</v>
      </c>
    </row>
    <row r="188" spans="1:25" hidden="1" x14ac:dyDescent="0.25">
      <c r="A188" s="5" t="s">
        <v>895</v>
      </c>
      <c r="B188" s="5" t="s">
        <v>896</v>
      </c>
      <c r="C188" s="5" t="s">
        <v>888</v>
      </c>
      <c r="D188" s="5">
        <v>39</v>
      </c>
      <c r="E188" s="5" t="s">
        <v>181</v>
      </c>
      <c r="F188" s="5" t="s">
        <v>47</v>
      </c>
      <c r="G188" s="5" t="s">
        <v>182</v>
      </c>
      <c r="H188" s="5" t="s">
        <v>167</v>
      </c>
      <c r="I188" s="5" t="s">
        <v>12</v>
      </c>
      <c r="J188" s="5">
        <v>21</v>
      </c>
      <c r="K188" s="5">
        <v>2018</v>
      </c>
      <c r="L188" s="5" t="s">
        <v>89</v>
      </c>
      <c r="M188" s="5" t="s">
        <v>90</v>
      </c>
      <c r="N188" s="5" t="s">
        <v>91</v>
      </c>
      <c r="O188" s="5">
        <v>20.999999999999996</v>
      </c>
      <c r="P188" s="5">
        <v>3.5527136788005009E-15</v>
      </c>
      <c r="Q188" s="5">
        <v>1.6917684184764294E-16</v>
      </c>
      <c r="R188" s="5">
        <v>3.5527136788005009E-15</v>
      </c>
      <c r="S188" s="5">
        <v>1.6917684184764294E-16</v>
      </c>
      <c r="T188" s="5">
        <v>-0.1178881549545034</v>
      </c>
      <c r="U188" s="5">
        <v>-0.17585728633602771</v>
      </c>
      <c r="V188" s="5">
        <v>4.481023676880227</v>
      </c>
      <c r="W188" s="5">
        <v>25.481023676880223</v>
      </c>
      <c r="X188" s="5">
        <v>20.999999999999996</v>
      </c>
      <c r="Y188" s="5" t="s">
        <v>109</v>
      </c>
    </row>
    <row r="189" spans="1:25" hidden="1" x14ac:dyDescent="0.25">
      <c r="A189" s="5" t="s">
        <v>897</v>
      </c>
      <c r="B189" s="5" t="s">
        <v>898</v>
      </c>
      <c r="C189" s="5" t="s">
        <v>888</v>
      </c>
      <c r="D189" s="5">
        <v>39</v>
      </c>
      <c r="E189" s="5" t="s">
        <v>181</v>
      </c>
      <c r="F189" s="5" t="s">
        <v>47</v>
      </c>
      <c r="G189" s="5" t="s">
        <v>182</v>
      </c>
      <c r="H189" s="5" t="s">
        <v>167</v>
      </c>
      <c r="I189" s="5" t="s">
        <v>95</v>
      </c>
      <c r="J189" s="5">
        <v>4111</v>
      </c>
      <c r="K189" s="5">
        <v>2018</v>
      </c>
      <c r="L189" s="5" t="s">
        <v>89</v>
      </c>
      <c r="M189" s="5" t="s">
        <v>90</v>
      </c>
      <c r="N189" s="5" t="s">
        <v>91</v>
      </c>
      <c r="O189" s="5">
        <v>4111</v>
      </c>
      <c r="P189" s="5">
        <v>0</v>
      </c>
      <c r="Q189" s="5">
        <v>0</v>
      </c>
      <c r="R189" s="5">
        <v>0</v>
      </c>
      <c r="S189" s="5">
        <v>0</v>
      </c>
      <c r="T189" s="5">
        <v>-9.9065844166850409E-2</v>
      </c>
      <c r="U189" s="5">
        <v>-0.15827190827190826</v>
      </c>
      <c r="V189" s="5">
        <v>773</v>
      </c>
      <c r="W189" s="5">
        <v>4884</v>
      </c>
      <c r="X189" s="5">
        <v>4111</v>
      </c>
      <c r="Y189" s="5" t="s">
        <v>109</v>
      </c>
    </row>
    <row r="190" spans="1:25" hidden="1" x14ac:dyDescent="0.25">
      <c r="A190" s="5" t="s">
        <v>899</v>
      </c>
      <c r="B190" s="5" t="s">
        <v>900</v>
      </c>
      <c r="C190" s="5" t="s">
        <v>888</v>
      </c>
      <c r="D190" s="5">
        <v>39</v>
      </c>
      <c r="E190" s="5" t="s">
        <v>181</v>
      </c>
      <c r="F190" s="5" t="s">
        <v>47</v>
      </c>
      <c r="G190" s="5" t="s">
        <v>182</v>
      </c>
      <c r="H190" s="5" t="s">
        <v>167</v>
      </c>
      <c r="I190" s="5" t="s">
        <v>71</v>
      </c>
      <c r="J190" s="5">
        <v>4249</v>
      </c>
      <c r="K190" s="5">
        <v>2018</v>
      </c>
      <c r="L190" s="5" t="s">
        <v>89</v>
      </c>
      <c r="M190" s="5" t="s">
        <v>90</v>
      </c>
      <c r="N190" s="5" t="s">
        <v>91</v>
      </c>
      <c r="O190" s="5">
        <v>4249</v>
      </c>
      <c r="P190" s="5">
        <v>0</v>
      </c>
      <c r="Q190" s="5">
        <v>0</v>
      </c>
      <c r="R190" s="5">
        <v>0</v>
      </c>
      <c r="S190" s="5">
        <v>0</v>
      </c>
      <c r="T190" s="5">
        <v>-9.8896540834733052E-2</v>
      </c>
      <c r="U190" s="5">
        <v>-0.15811373092926492</v>
      </c>
      <c r="V190" s="5">
        <v>798</v>
      </c>
      <c r="W190" s="5">
        <v>5047</v>
      </c>
      <c r="X190" s="5">
        <v>4249</v>
      </c>
      <c r="Y190" s="5" t="s">
        <v>109</v>
      </c>
    </row>
    <row r="191" spans="1:25" hidden="1" x14ac:dyDescent="0.25">
      <c r="A191" s="5" t="s">
        <v>901</v>
      </c>
      <c r="B191" s="5" t="s">
        <v>902</v>
      </c>
      <c r="C191" s="5" t="s">
        <v>903</v>
      </c>
      <c r="D191" s="5">
        <v>40</v>
      </c>
      <c r="E191" s="5" t="s">
        <v>183</v>
      </c>
      <c r="F191" s="5" t="s">
        <v>47</v>
      </c>
      <c r="G191" s="5" t="s">
        <v>184</v>
      </c>
      <c r="H191" s="5" t="s">
        <v>185</v>
      </c>
      <c r="I191" s="5" t="s">
        <v>16</v>
      </c>
      <c r="J191" s="5">
        <v>0</v>
      </c>
      <c r="K191" s="5">
        <v>2018</v>
      </c>
      <c r="L191" s="5" t="s">
        <v>89</v>
      </c>
      <c r="M191" s="5" t="s">
        <v>90</v>
      </c>
      <c r="N191" s="5" t="s">
        <v>91</v>
      </c>
      <c r="O191" s="5">
        <v>0</v>
      </c>
      <c r="P191" s="5">
        <v>0</v>
      </c>
      <c r="Q191" s="5" t="s">
        <v>93</v>
      </c>
      <c r="R191" s="5">
        <v>0</v>
      </c>
      <c r="S191" s="5" t="s">
        <v>93</v>
      </c>
      <c r="T191" s="5" t="s">
        <v>93</v>
      </c>
      <c r="U191" s="5" t="s">
        <v>93</v>
      </c>
      <c r="V191" s="5">
        <v>0</v>
      </c>
      <c r="W191" s="5">
        <v>0</v>
      </c>
      <c r="X191" s="5">
        <v>0</v>
      </c>
      <c r="Y191" s="5" t="s">
        <v>194</v>
      </c>
    </row>
    <row r="192" spans="1:25" hidden="1" x14ac:dyDescent="0.25">
      <c r="A192" s="5" t="s">
        <v>904</v>
      </c>
      <c r="B192" s="5" t="s">
        <v>905</v>
      </c>
      <c r="C192" s="5" t="s">
        <v>903</v>
      </c>
      <c r="D192" s="5">
        <v>40</v>
      </c>
      <c r="E192" s="5" t="s">
        <v>183</v>
      </c>
      <c r="F192" s="5" t="s">
        <v>47</v>
      </c>
      <c r="G192" s="5" t="s">
        <v>184</v>
      </c>
      <c r="H192" s="5" t="s">
        <v>185</v>
      </c>
      <c r="I192" s="5" t="s">
        <v>95</v>
      </c>
      <c r="J192" s="5">
        <v>74</v>
      </c>
      <c r="K192" s="5">
        <v>2018</v>
      </c>
      <c r="L192" s="5" t="s">
        <v>89</v>
      </c>
      <c r="M192" s="5" t="s">
        <v>90</v>
      </c>
      <c r="N192" s="5" t="s">
        <v>91</v>
      </c>
      <c r="O192" s="5">
        <v>14</v>
      </c>
      <c r="P192" s="5">
        <v>60</v>
      </c>
      <c r="Q192" s="5">
        <v>4.2857142857142856</v>
      </c>
      <c r="R192" s="5">
        <v>60</v>
      </c>
      <c r="S192" s="5">
        <v>4.2857142857142856</v>
      </c>
      <c r="T192" s="5">
        <v>-0.17647058823529413</v>
      </c>
      <c r="U192" s="5">
        <v>-0.81081081081081086</v>
      </c>
      <c r="V192" s="5">
        <v>60</v>
      </c>
      <c r="W192" s="5">
        <v>74</v>
      </c>
      <c r="X192" s="5">
        <v>14</v>
      </c>
      <c r="Y192" s="5" t="s">
        <v>194</v>
      </c>
    </row>
    <row r="193" spans="1:25" hidden="1" x14ac:dyDescent="0.25">
      <c r="A193" s="5" t="s">
        <v>906</v>
      </c>
      <c r="B193" s="5" t="s">
        <v>907</v>
      </c>
      <c r="C193" s="5" t="s">
        <v>903</v>
      </c>
      <c r="D193" s="5">
        <v>40</v>
      </c>
      <c r="E193" s="5" t="s">
        <v>183</v>
      </c>
      <c r="F193" s="5" t="s">
        <v>47</v>
      </c>
      <c r="G193" s="5" t="s">
        <v>184</v>
      </c>
      <c r="H193" s="5" t="s">
        <v>185</v>
      </c>
      <c r="I193" s="5" t="s">
        <v>11</v>
      </c>
      <c r="J193" s="5">
        <v>12</v>
      </c>
      <c r="K193" s="5">
        <v>2018</v>
      </c>
      <c r="L193" s="5" t="s">
        <v>89</v>
      </c>
      <c r="M193" s="5" t="s">
        <v>90</v>
      </c>
      <c r="N193" s="5" t="s">
        <v>91</v>
      </c>
      <c r="O193" s="5">
        <v>2.2702702702702702</v>
      </c>
      <c r="P193" s="5">
        <v>9.7297297297297298</v>
      </c>
      <c r="Q193" s="5">
        <v>4.2857142857142856</v>
      </c>
      <c r="R193" s="5">
        <v>9.7297297297297298</v>
      </c>
      <c r="S193" s="5">
        <v>4.2857142857142856</v>
      </c>
      <c r="T193" s="5">
        <v>-0.17647058823529424</v>
      </c>
      <c r="U193" s="5">
        <v>-0.81081081081081086</v>
      </c>
      <c r="V193" s="5">
        <v>9.7297297297297298</v>
      </c>
      <c r="W193" s="5">
        <v>12</v>
      </c>
      <c r="X193" s="5">
        <v>2.2702702702702702</v>
      </c>
      <c r="Y193" s="5" t="s">
        <v>194</v>
      </c>
    </row>
    <row r="194" spans="1:25" hidden="1" x14ac:dyDescent="0.25">
      <c r="A194" s="5" t="s">
        <v>908</v>
      </c>
      <c r="B194" s="5" t="s">
        <v>909</v>
      </c>
      <c r="C194" s="5" t="s">
        <v>903</v>
      </c>
      <c r="D194" s="5">
        <v>40</v>
      </c>
      <c r="E194" s="5" t="s">
        <v>183</v>
      </c>
      <c r="F194" s="5" t="s">
        <v>47</v>
      </c>
      <c r="G194" s="5" t="s">
        <v>184</v>
      </c>
      <c r="H194" s="5" t="s">
        <v>185</v>
      </c>
      <c r="I194" s="5" t="s">
        <v>14</v>
      </c>
      <c r="J194" s="5">
        <v>1</v>
      </c>
      <c r="K194" s="5">
        <v>2018</v>
      </c>
      <c r="L194" s="5" t="s">
        <v>89</v>
      </c>
      <c r="M194" s="5" t="s">
        <v>90</v>
      </c>
      <c r="N194" s="5" t="s">
        <v>91</v>
      </c>
      <c r="O194" s="5">
        <v>0.1891891891891892</v>
      </c>
      <c r="P194" s="5">
        <v>0.81081081081081074</v>
      </c>
      <c r="Q194" s="5">
        <v>4.2857142857142847</v>
      </c>
      <c r="R194" s="5">
        <v>0.81081081081081074</v>
      </c>
      <c r="S194" s="5">
        <v>4.2857142857142847</v>
      </c>
      <c r="T194" s="5">
        <v>-0.17647058823529413</v>
      </c>
      <c r="U194" s="5">
        <v>-0.81081081081081074</v>
      </c>
      <c r="V194" s="5">
        <v>0.81081081081081074</v>
      </c>
      <c r="W194" s="5">
        <v>1</v>
      </c>
      <c r="X194" s="5">
        <v>0.1891891891891892</v>
      </c>
      <c r="Y194" s="5" t="s">
        <v>194</v>
      </c>
    </row>
    <row r="195" spans="1:25" hidden="1" x14ac:dyDescent="0.25">
      <c r="A195" s="5" t="s">
        <v>910</v>
      </c>
      <c r="B195" s="5" t="s">
        <v>911</v>
      </c>
      <c r="C195" s="5" t="s">
        <v>903</v>
      </c>
      <c r="D195" s="5">
        <v>40</v>
      </c>
      <c r="E195" s="5" t="s">
        <v>183</v>
      </c>
      <c r="F195" s="5" t="s">
        <v>47</v>
      </c>
      <c r="G195" s="5" t="s">
        <v>184</v>
      </c>
      <c r="H195" s="5" t="s">
        <v>185</v>
      </c>
      <c r="I195" s="5" t="s">
        <v>4</v>
      </c>
      <c r="J195" s="5">
        <v>16</v>
      </c>
      <c r="K195" s="5">
        <v>2018</v>
      </c>
      <c r="L195" s="5" t="s">
        <v>89</v>
      </c>
      <c r="M195" s="5" t="s">
        <v>90</v>
      </c>
      <c r="N195" s="5" t="s">
        <v>91</v>
      </c>
      <c r="O195" s="5">
        <v>3.0270270270270272</v>
      </c>
      <c r="P195" s="5">
        <v>12.972972972972972</v>
      </c>
      <c r="Q195" s="5">
        <v>4.2857142857142847</v>
      </c>
      <c r="R195" s="5">
        <v>12.972972972972972</v>
      </c>
      <c r="S195" s="5">
        <v>4.2857142857142847</v>
      </c>
      <c r="T195" s="5">
        <v>-0.17647058823529413</v>
      </c>
      <c r="U195" s="5">
        <v>-0.81081081081081074</v>
      </c>
      <c r="V195" s="5">
        <v>12.972972972972972</v>
      </c>
      <c r="W195" s="5">
        <v>16</v>
      </c>
      <c r="X195" s="5">
        <v>3.0270270270270272</v>
      </c>
      <c r="Y195" s="5" t="s">
        <v>194</v>
      </c>
    </row>
    <row r="196" spans="1:25" hidden="1" x14ac:dyDescent="0.25">
      <c r="A196" s="5" t="s">
        <v>912</v>
      </c>
      <c r="B196" s="5" t="s">
        <v>913</v>
      </c>
      <c r="C196" s="5" t="s">
        <v>903</v>
      </c>
      <c r="D196" s="5">
        <v>40</v>
      </c>
      <c r="E196" s="5" t="s">
        <v>183</v>
      </c>
      <c r="F196" s="5" t="s">
        <v>47</v>
      </c>
      <c r="G196" s="5" t="s">
        <v>184</v>
      </c>
      <c r="H196" s="5" t="s">
        <v>185</v>
      </c>
      <c r="I196" s="5" t="s">
        <v>71</v>
      </c>
      <c r="J196" s="5">
        <v>74</v>
      </c>
      <c r="K196" s="5">
        <v>2018</v>
      </c>
      <c r="L196" s="5" t="s">
        <v>89</v>
      </c>
      <c r="M196" s="5" t="s">
        <v>90</v>
      </c>
      <c r="N196" s="5" t="s">
        <v>91</v>
      </c>
      <c r="O196" s="5">
        <v>14</v>
      </c>
      <c r="P196" s="5">
        <v>60</v>
      </c>
      <c r="Q196" s="5">
        <v>4.2857142857142856</v>
      </c>
      <c r="R196" s="5">
        <v>60</v>
      </c>
      <c r="S196" s="5">
        <v>4.2857142857142856</v>
      </c>
      <c r="T196" s="5">
        <v>-0.17647058823529413</v>
      </c>
      <c r="U196" s="5">
        <v>-0.81081081081081086</v>
      </c>
      <c r="V196" s="5">
        <v>60</v>
      </c>
      <c r="W196" s="5">
        <v>74</v>
      </c>
      <c r="X196" s="5">
        <v>14</v>
      </c>
      <c r="Y196" s="5" t="s">
        <v>194</v>
      </c>
    </row>
    <row r="197" spans="1:25" hidden="1" x14ac:dyDescent="0.25">
      <c r="A197" s="5" t="s">
        <v>914</v>
      </c>
      <c r="B197" s="5" t="s">
        <v>915</v>
      </c>
      <c r="C197" s="5" t="s">
        <v>903</v>
      </c>
      <c r="D197" s="5">
        <v>40</v>
      </c>
      <c r="E197" s="5" t="s">
        <v>183</v>
      </c>
      <c r="F197" s="5" t="s">
        <v>47</v>
      </c>
      <c r="G197" s="5" t="s">
        <v>184</v>
      </c>
      <c r="H197" s="5" t="s">
        <v>185</v>
      </c>
      <c r="I197" s="5" t="s">
        <v>9</v>
      </c>
      <c r="J197" s="5">
        <v>45</v>
      </c>
      <c r="K197" s="5">
        <v>2018</v>
      </c>
      <c r="L197" s="5" t="s">
        <v>89</v>
      </c>
      <c r="M197" s="5" t="s">
        <v>90</v>
      </c>
      <c r="N197" s="5" t="s">
        <v>91</v>
      </c>
      <c r="O197" s="5">
        <v>8.513513513513514</v>
      </c>
      <c r="P197" s="5">
        <v>36.486486486486484</v>
      </c>
      <c r="Q197" s="5">
        <v>4.2857142857142856</v>
      </c>
      <c r="R197" s="5">
        <v>36.486486486486484</v>
      </c>
      <c r="S197" s="5">
        <v>4.2857142857142856</v>
      </c>
      <c r="T197" s="5">
        <v>-0.17647058823529413</v>
      </c>
      <c r="U197" s="5">
        <v>-0.81081081081081074</v>
      </c>
      <c r="V197" s="5">
        <v>36.486486486486484</v>
      </c>
      <c r="W197" s="5">
        <v>45</v>
      </c>
      <c r="X197" s="5">
        <v>8.513513513513514</v>
      </c>
      <c r="Y197" s="5" t="s">
        <v>194</v>
      </c>
    </row>
    <row r="198" spans="1:25" hidden="1" x14ac:dyDescent="0.25">
      <c r="A198" s="5" t="s">
        <v>916</v>
      </c>
      <c r="B198" s="5" t="s">
        <v>917</v>
      </c>
      <c r="C198" s="5" t="s">
        <v>918</v>
      </c>
      <c r="D198" s="5">
        <v>41</v>
      </c>
      <c r="E198" s="5" t="s">
        <v>186</v>
      </c>
      <c r="F198" s="5" t="s">
        <v>47</v>
      </c>
      <c r="G198" s="5" t="s">
        <v>187</v>
      </c>
      <c r="H198" s="5" t="s">
        <v>188</v>
      </c>
      <c r="I198" s="5" t="s">
        <v>16</v>
      </c>
      <c r="J198" s="5">
        <v>0</v>
      </c>
      <c r="K198" s="5">
        <v>2018</v>
      </c>
      <c r="L198" s="5" t="s">
        <v>89</v>
      </c>
      <c r="M198" s="5" t="s">
        <v>90</v>
      </c>
      <c r="N198" s="5" t="s">
        <v>91</v>
      </c>
      <c r="O198" s="5">
        <v>0</v>
      </c>
      <c r="P198" s="5">
        <v>0</v>
      </c>
      <c r="Q198" s="5" t="s">
        <v>93</v>
      </c>
      <c r="R198" s="5">
        <v>0</v>
      </c>
      <c r="S198" s="5" t="s">
        <v>93</v>
      </c>
      <c r="T198" s="5" t="s">
        <v>93</v>
      </c>
      <c r="U198" s="5" t="s">
        <v>93</v>
      </c>
      <c r="V198" s="5">
        <v>0</v>
      </c>
      <c r="W198" s="5">
        <v>0</v>
      </c>
      <c r="X198" s="5">
        <v>0</v>
      </c>
      <c r="Y198" s="5" t="s">
        <v>194</v>
      </c>
    </row>
    <row r="199" spans="1:25" hidden="1" x14ac:dyDescent="0.25">
      <c r="A199" s="5" t="s">
        <v>919</v>
      </c>
      <c r="B199" s="5" t="s">
        <v>920</v>
      </c>
      <c r="C199" s="5" t="s">
        <v>918</v>
      </c>
      <c r="D199" s="5">
        <v>41</v>
      </c>
      <c r="E199" s="5" t="s">
        <v>186</v>
      </c>
      <c r="F199" s="5" t="s">
        <v>47</v>
      </c>
      <c r="G199" s="5" t="s">
        <v>187</v>
      </c>
      <c r="H199" s="5" t="s">
        <v>188</v>
      </c>
      <c r="I199" s="5" t="s">
        <v>95</v>
      </c>
      <c r="J199" s="5">
        <v>0</v>
      </c>
      <c r="K199" s="5">
        <v>2018</v>
      </c>
      <c r="L199" s="5" t="s">
        <v>89</v>
      </c>
      <c r="M199" s="5" t="s">
        <v>90</v>
      </c>
      <c r="N199" s="5" t="s">
        <v>91</v>
      </c>
      <c r="O199" s="5">
        <v>0</v>
      </c>
      <c r="P199" s="5">
        <v>0</v>
      </c>
      <c r="Q199" s="5" t="s">
        <v>93</v>
      </c>
      <c r="R199" s="5">
        <v>0</v>
      </c>
      <c r="S199" s="5" t="s">
        <v>93</v>
      </c>
      <c r="T199" s="5" t="s">
        <v>93</v>
      </c>
      <c r="U199" s="5" t="s">
        <v>93</v>
      </c>
      <c r="V199" s="5">
        <v>0</v>
      </c>
      <c r="W199" s="5">
        <v>0</v>
      </c>
      <c r="X199" s="5">
        <v>0</v>
      </c>
      <c r="Y199" s="5" t="s">
        <v>194</v>
      </c>
    </row>
    <row r="200" spans="1:25" hidden="1" x14ac:dyDescent="0.25">
      <c r="A200" s="5" t="s">
        <v>921</v>
      </c>
      <c r="B200" s="5" t="s">
        <v>922</v>
      </c>
      <c r="C200" s="5" t="s">
        <v>918</v>
      </c>
      <c r="D200" s="5">
        <v>41</v>
      </c>
      <c r="E200" s="5" t="s">
        <v>186</v>
      </c>
      <c r="F200" s="5" t="s">
        <v>47</v>
      </c>
      <c r="G200" s="5" t="s">
        <v>187</v>
      </c>
      <c r="H200" s="5" t="s">
        <v>188</v>
      </c>
      <c r="I200" s="5" t="s">
        <v>11</v>
      </c>
      <c r="J200" s="5">
        <v>0</v>
      </c>
      <c r="K200" s="5">
        <v>2018</v>
      </c>
      <c r="L200" s="5" t="s">
        <v>89</v>
      </c>
      <c r="M200" s="5" t="s">
        <v>90</v>
      </c>
      <c r="N200" s="5" t="s">
        <v>91</v>
      </c>
      <c r="O200" s="5">
        <v>0</v>
      </c>
      <c r="P200" s="5">
        <v>0</v>
      </c>
      <c r="Q200" s="5" t="s">
        <v>93</v>
      </c>
      <c r="R200" s="5">
        <v>0</v>
      </c>
      <c r="S200" s="5" t="s">
        <v>93</v>
      </c>
      <c r="T200" s="5" t="s">
        <v>93</v>
      </c>
      <c r="U200" s="5" t="s">
        <v>93</v>
      </c>
      <c r="V200" s="5">
        <v>0</v>
      </c>
      <c r="W200" s="5">
        <v>0</v>
      </c>
      <c r="X200" s="5">
        <v>0</v>
      </c>
      <c r="Y200" s="5" t="s">
        <v>194</v>
      </c>
    </row>
    <row r="201" spans="1:25" hidden="1" x14ac:dyDescent="0.25">
      <c r="A201" s="5" t="s">
        <v>923</v>
      </c>
      <c r="B201" s="5" t="s">
        <v>924</v>
      </c>
      <c r="C201" s="5" t="s">
        <v>918</v>
      </c>
      <c r="D201" s="5">
        <v>41</v>
      </c>
      <c r="E201" s="5" t="s">
        <v>186</v>
      </c>
      <c r="F201" s="5" t="s">
        <v>47</v>
      </c>
      <c r="G201" s="5" t="s">
        <v>187</v>
      </c>
      <c r="H201" s="5" t="s">
        <v>188</v>
      </c>
      <c r="I201" s="5" t="s">
        <v>14</v>
      </c>
      <c r="J201" s="5">
        <v>0</v>
      </c>
      <c r="K201" s="5">
        <v>2018</v>
      </c>
      <c r="L201" s="5" t="s">
        <v>89</v>
      </c>
      <c r="M201" s="5" t="s">
        <v>90</v>
      </c>
      <c r="N201" s="5" t="s">
        <v>91</v>
      </c>
      <c r="O201" s="5">
        <v>0</v>
      </c>
      <c r="P201" s="5">
        <v>0</v>
      </c>
      <c r="Q201" s="5" t="s">
        <v>93</v>
      </c>
      <c r="R201" s="5">
        <v>0</v>
      </c>
      <c r="S201" s="5" t="s">
        <v>93</v>
      </c>
      <c r="T201" s="5" t="s">
        <v>93</v>
      </c>
      <c r="U201" s="5" t="s">
        <v>93</v>
      </c>
      <c r="V201" s="5">
        <v>0</v>
      </c>
      <c r="W201" s="5">
        <v>0</v>
      </c>
      <c r="X201" s="5">
        <v>0</v>
      </c>
      <c r="Y201" s="5" t="s">
        <v>194</v>
      </c>
    </row>
    <row r="202" spans="1:25" hidden="1" x14ac:dyDescent="0.25">
      <c r="A202" s="5" t="s">
        <v>925</v>
      </c>
      <c r="B202" s="5" t="s">
        <v>926</v>
      </c>
      <c r="C202" s="5" t="s">
        <v>918</v>
      </c>
      <c r="D202" s="5">
        <v>41</v>
      </c>
      <c r="E202" s="5" t="s">
        <v>186</v>
      </c>
      <c r="F202" s="5" t="s">
        <v>47</v>
      </c>
      <c r="G202" s="5" t="s">
        <v>187</v>
      </c>
      <c r="H202" s="5" t="s">
        <v>188</v>
      </c>
      <c r="I202" s="5" t="s">
        <v>4</v>
      </c>
      <c r="J202" s="5">
        <v>0</v>
      </c>
      <c r="K202" s="5">
        <v>2018</v>
      </c>
      <c r="L202" s="5" t="s">
        <v>89</v>
      </c>
      <c r="M202" s="5" t="s">
        <v>90</v>
      </c>
      <c r="N202" s="5" t="s">
        <v>91</v>
      </c>
      <c r="O202" s="5">
        <v>0</v>
      </c>
      <c r="P202" s="5">
        <v>0</v>
      </c>
      <c r="Q202" s="5" t="s">
        <v>93</v>
      </c>
      <c r="R202" s="5">
        <v>0</v>
      </c>
      <c r="S202" s="5" t="s">
        <v>93</v>
      </c>
      <c r="T202" s="5" t="s">
        <v>93</v>
      </c>
      <c r="U202" s="5" t="s">
        <v>93</v>
      </c>
      <c r="V202" s="5">
        <v>0</v>
      </c>
      <c r="W202" s="5">
        <v>0</v>
      </c>
      <c r="X202" s="5">
        <v>0</v>
      </c>
      <c r="Y202" s="5" t="s">
        <v>194</v>
      </c>
    </row>
    <row r="203" spans="1:25" hidden="1" x14ac:dyDescent="0.25">
      <c r="A203" s="5" t="s">
        <v>927</v>
      </c>
      <c r="B203" s="5" t="s">
        <v>928</v>
      </c>
      <c r="C203" s="5" t="s">
        <v>918</v>
      </c>
      <c r="D203" s="5">
        <v>41</v>
      </c>
      <c r="E203" s="5" t="s">
        <v>186</v>
      </c>
      <c r="F203" s="5" t="s">
        <v>47</v>
      </c>
      <c r="G203" s="5" t="s">
        <v>187</v>
      </c>
      <c r="H203" s="5" t="s">
        <v>188</v>
      </c>
      <c r="I203" s="5" t="s">
        <v>71</v>
      </c>
      <c r="J203" s="5">
        <v>0</v>
      </c>
      <c r="K203" s="5">
        <v>2018</v>
      </c>
      <c r="L203" s="5" t="s">
        <v>89</v>
      </c>
      <c r="M203" s="5" t="s">
        <v>90</v>
      </c>
      <c r="N203" s="5" t="s">
        <v>91</v>
      </c>
      <c r="O203" s="5">
        <v>0</v>
      </c>
      <c r="P203" s="5">
        <v>0</v>
      </c>
      <c r="Q203" s="5" t="s">
        <v>93</v>
      </c>
      <c r="R203" s="5">
        <v>0</v>
      </c>
      <c r="S203" s="5" t="s">
        <v>93</v>
      </c>
      <c r="T203" s="5" t="s">
        <v>93</v>
      </c>
      <c r="U203" s="5" t="s">
        <v>93</v>
      </c>
      <c r="V203" s="5">
        <v>0</v>
      </c>
      <c r="W203" s="5">
        <v>0</v>
      </c>
      <c r="X203" s="5">
        <v>0</v>
      </c>
      <c r="Y203" s="5" t="s">
        <v>194</v>
      </c>
    </row>
    <row r="204" spans="1:25" hidden="1" x14ac:dyDescent="0.25">
      <c r="A204" s="5" t="s">
        <v>929</v>
      </c>
      <c r="B204" s="5" t="s">
        <v>930</v>
      </c>
      <c r="C204" s="5" t="s">
        <v>918</v>
      </c>
      <c r="D204" s="5">
        <v>41</v>
      </c>
      <c r="E204" s="5" t="s">
        <v>186</v>
      </c>
      <c r="F204" s="5" t="s">
        <v>47</v>
      </c>
      <c r="G204" s="5" t="s">
        <v>187</v>
      </c>
      <c r="H204" s="5" t="s">
        <v>188</v>
      </c>
      <c r="I204" s="5" t="s">
        <v>9</v>
      </c>
      <c r="J204" s="5">
        <v>0</v>
      </c>
      <c r="K204" s="5">
        <v>2018</v>
      </c>
      <c r="L204" s="5" t="s">
        <v>89</v>
      </c>
      <c r="M204" s="5" t="s">
        <v>90</v>
      </c>
      <c r="N204" s="5" t="s">
        <v>91</v>
      </c>
      <c r="O204" s="5">
        <v>0</v>
      </c>
      <c r="P204" s="5">
        <v>0</v>
      </c>
      <c r="Q204" s="5" t="s">
        <v>93</v>
      </c>
      <c r="R204" s="5">
        <v>0</v>
      </c>
      <c r="S204" s="5" t="s">
        <v>93</v>
      </c>
      <c r="T204" s="5" t="s">
        <v>93</v>
      </c>
      <c r="U204" s="5" t="s">
        <v>93</v>
      </c>
      <c r="V204" s="5">
        <v>0</v>
      </c>
      <c r="W204" s="5">
        <v>0</v>
      </c>
      <c r="X204" s="5">
        <v>0</v>
      </c>
      <c r="Y204" s="5" t="s">
        <v>194</v>
      </c>
    </row>
    <row r="205" spans="1:25" hidden="1" x14ac:dyDescent="0.25">
      <c r="A205" s="5" t="s">
        <v>931</v>
      </c>
      <c r="B205" s="5" t="s">
        <v>932</v>
      </c>
      <c r="C205" s="5" t="s">
        <v>933</v>
      </c>
      <c r="D205" s="5">
        <v>42</v>
      </c>
      <c r="E205" s="5" t="s">
        <v>189</v>
      </c>
      <c r="F205" s="5" t="s">
        <v>47</v>
      </c>
      <c r="G205" s="5" t="s">
        <v>190</v>
      </c>
      <c r="H205" s="5" t="s">
        <v>190</v>
      </c>
      <c r="I205" s="5" t="s">
        <v>16</v>
      </c>
      <c r="J205" s="5">
        <v>9</v>
      </c>
      <c r="K205" s="5">
        <v>2018</v>
      </c>
      <c r="L205" s="5" t="s">
        <v>89</v>
      </c>
      <c r="M205" s="5" t="s">
        <v>90</v>
      </c>
      <c r="N205" s="5" t="s">
        <v>91</v>
      </c>
      <c r="O205" s="5">
        <v>14.654021244309561</v>
      </c>
      <c r="P205" s="5">
        <v>0</v>
      </c>
      <c r="Q205" s="5">
        <v>0</v>
      </c>
      <c r="R205" s="5">
        <v>-5.6540212443095612</v>
      </c>
      <c r="S205" s="5">
        <v>-0.38583410997204104</v>
      </c>
      <c r="T205" s="5" t="s">
        <v>93</v>
      </c>
      <c r="U205" s="5">
        <v>6.3270106221547806</v>
      </c>
      <c r="V205" s="5">
        <v>-12.654021244309561</v>
      </c>
      <c r="W205" s="5">
        <v>2</v>
      </c>
      <c r="X205" s="5">
        <v>14.654021244309561</v>
      </c>
      <c r="Y205" s="5" t="s">
        <v>104</v>
      </c>
    </row>
    <row r="206" spans="1:25" hidden="1" x14ac:dyDescent="0.25">
      <c r="A206" s="5" t="s">
        <v>934</v>
      </c>
      <c r="B206" s="5" t="s">
        <v>935</v>
      </c>
      <c r="C206" s="5" t="s">
        <v>933</v>
      </c>
      <c r="D206" s="5">
        <v>42</v>
      </c>
      <c r="E206" s="5" t="s">
        <v>189</v>
      </c>
      <c r="F206" s="5" t="s">
        <v>47</v>
      </c>
      <c r="G206" s="5" t="s">
        <v>190</v>
      </c>
      <c r="H206" s="5" t="s">
        <v>190</v>
      </c>
      <c r="I206" s="5" t="s">
        <v>11</v>
      </c>
      <c r="J206" s="5">
        <v>25</v>
      </c>
      <c r="K206" s="5">
        <v>2018</v>
      </c>
      <c r="L206" s="5" t="s">
        <v>89</v>
      </c>
      <c r="M206" s="5" t="s">
        <v>90</v>
      </c>
      <c r="N206" s="5" t="s">
        <v>91</v>
      </c>
      <c r="O206" s="5">
        <v>40.705614567526553</v>
      </c>
      <c r="P206" s="5">
        <v>0</v>
      </c>
      <c r="Q206" s="5">
        <v>0</v>
      </c>
      <c r="R206" s="5">
        <v>-15.705614567526553</v>
      </c>
      <c r="S206" s="5">
        <v>-0.38583410997204098</v>
      </c>
      <c r="T206" s="5" t="s">
        <v>93</v>
      </c>
      <c r="U206" s="5">
        <v>7.1411229135053107</v>
      </c>
      <c r="V206" s="5">
        <v>-35.705614567526553</v>
      </c>
      <c r="W206" s="5">
        <v>5</v>
      </c>
      <c r="X206" s="5">
        <v>40.705614567526553</v>
      </c>
      <c r="Y206" s="5" t="s">
        <v>104</v>
      </c>
    </row>
    <row r="207" spans="1:25" hidden="1" x14ac:dyDescent="0.25">
      <c r="A207" s="5" t="s">
        <v>936</v>
      </c>
      <c r="B207" s="5" t="s">
        <v>937</v>
      </c>
      <c r="C207" s="5" t="s">
        <v>933</v>
      </c>
      <c r="D207" s="5">
        <v>42</v>
      </c>
      <c r="E207" s="5" t="s">
        <v>189</v>
      </c>
      <c r="F207" s="5" t="s">
        <v>47</v>
      </c>
      <c r="G207" s="5" t="s">
        <v>190</v>
      </c>
      <c r="H207" s="5" t="s">
        <v>190</v>
      </c>
      <c r="I207" s="5" t="s">
        <v>4</v>
      </c>
      <c r="J207" s="5">
        <v>459</v>
      </c>
      <c r="K207" s="5">
        <v>2018</v>
      </c>
      <c r="L207" s="5" t="s">
        <v>89</v>
      </c>
      <c r="M207" s="5" t="s">
        <v>90</v>
      </c>
      <c r="N207" s="5" t="s">
        <v>91</v>
      </c>
      <c r="O207" s="5">
        <v>747.35508345978758</v>
      </c>
      <c r="P207" s="5">
        <v>0</v>
      </c>
      <c r="Q207" s="5">
        <v>0</v>
      </c>
      <c r="R207" s="5">
        <v>-288.35508345978758</v>
      </c>
      <c r="S207" s="5">
        <v>-0.38583410997204104</v>
      </c>
      <c r="T207" s="5" t="s">
        <v>93</v>
      </c>
      <c r="U207" s="5">
        <v>6.7046915820596658</v>
      </c>
      <c r="V207" s="5">
        <v>-650.35508345978758</v>
      </c>
      <c r="W207" s="5">
        <v>97</v>
      </c>
      <c r="X207" s="5">
        <v>747.35508345978758</v>
      </c>
      <c r="Y207" s="5" t="s">
        <v>120</v>
      </c>
    </row>
    <row r="208" spans="1:25" hidden="1" x14ac:dyDescent="0.25">
      <c r="A208" s="5" t="s">
        <v>938</v>
      </c>
      <c r="B208" s="5" t="s">
        <v>939</v>
      </c>
      <c r="C208" s="5" t="s">
        <v>933</v>
      </c>
      <c r="D208" s="5">
        <v>42</v>
      </c>
      <c r="E208" s="5" t="s">
        <v>189</v>
      </c>
      <c r="F208" s="5" t="s">
        <v>47</v>
      </c>
      <c r="G208" s="5" t="s">
        <v>190</v>
      </c>
      <c r="H208" s="5" t="s">
        <v>190</v>
      </c>
      <c r="I208" s="5" t="s">
        <v>12</v>
      </c>
      <c r="J208" s="5">
        <v>2</v>
      </c>
      <c r="K208" s="5">
        <v>2018</v>
      </c>
      <c r="L208" s="5" t="s">
        <v>89</v>
      </c>
      <c r="M208" s="5" t="s">
        <v>90</v>
      </c>
      <c r="N208" s="5" t="s">
        <v>91</v>
      </c>
      <c r="O208" s="5">
        <v>3.2564491654021244</v>
      </c>
      <c r="P208" s="5">
        <v>0</v>
      </c>
      <c r="Q208" s="5">
        <v>0</v>
      </c>
      <c r="R208" s="5">
        <v>-1.2564491654021244</v>
      </c>
      <c r="S208" s="5">
        <v>-0.38583410997204098</v>
      </c>
      <c r="T208" s="5" t="s">
        <v>93</v>
      </c>
      <c r="U208" s="5" t="s">
        <v>93</v>
      </c>
      <c r="V208" s="5">
        <v>-3.2564491654021244</v>
      </c>
      <c r="W208" s="5">
        <v>0</v>
      </c>
      <c r="X208" s="5">
        <v>3.2564491654021244</v>
      </c>
      <c r="Y208" s="5" t="s">
        <v>120</v>
      </c>
    </row>
    <row r="209" spans="1:25" hidden="1" x14ac:dyDescent="0.25">
      <c r="A209" s="5" t="s">
        <v>940</v>
      </c>
      <c r="B209" s="5" t="s">
        <v>941</v>
      </c>
      <c r="C209" s="5" t="s">
        <v>933</v>
      </c>
      <c r="D209" s="5">
        <v>42</v>
      </c>
      <c r="E209" s="5" t="s">
        <v>189</v>
      </c>
      <c r="F209" s="5" t="s">
        <v>47</v>
      </c>
      <c r="G209" s="5" t="s">
        <v>190</v>
      </c>
      <c r="H209" s="5" t="s">
        <v>190</v>
      </c>
      <c r="I209" s="5" t="s">
        <v>9</v>
      </c>
      <c r="J209" s="5">
        <v>200</v>
      </c>
      <c r="K209" s="5">
        <v>2018</v>
      </c>
      <c r="L209" s="5" t="s">
        <v>89</v>
      </c>
      <c r="M209" s="5" t="s">
        <v>90</v>
      </c>
      <c r="N209" s="5" t="s">
        <v>91</v>
      </c>
      <c r="O209" s="5">
        <v>325.64491654021242</v>
      </c>
      <c r="P209" s="5">
        <v>0</v>
      </c>
      <c r="Q209" s="5">
        <v>0</v>
      </c>
      <c r="R209" s="5">
        <v>-125.64491654021242</v>
      </c>
      <c r="S209" s="5">
        <v>-0.38583410997204098</v>
      </c>
      <c r="T209" s="5" t="s">
        <v>93</v>
      </c>
      <c r="U209" s="5">
        <v>6.7534503938145818</v>
      </c>
      <c r="V209" s="5">
        <v>-283.64491654021242</v>
      </c>
      <c r="W209" s="5">
        <v>42</v>
      </c>
      <c r="X209" s="5">
        <v>325.64491654021242</v>
      </c>
      <c r="Y209" s="5" t="s">
        <v>120</v>
      </c>
    </row>
    <row r="210" spans="1:25" hidden="1" x14ac:dyDescent="0.25">
      <c r="A210" s="5" t="s">
        <v>942</v>
      </c>
      <c r="B210" s="5" t="s">
        <v>943</v>
      </c>
      <c r="C210" s="5" t="s">
        <v>933</v>
      </c>
      <c r="D210" s="5">
        <v>42</v>
      </c>
      <c r="E210" s="5" t="s">
        <v>189</v>
      </c>
      <c r="F210" s="5" t="s">
        <v>47</v>
      </c>
      <c r="G210" s="5" t="s">
        <v>190</v>
      </c>
      <c r="H210" s="5" t="s">
        <v>190</v>
      </c>
      <c r="I210" s="5" t="s">
        <v>95</v>
      </c>
      <c r="J210" s="5">
        <v>659</v>
      </c>
      <c r="K210" s="5">
        <v>2018</v>
      </c>
      <c r="L210" s="5" t="s">
        <v>89</v>
      </c>
      <c r="M210" s="5" t="s">
        <v>90</v>
      </c>
      <c r="N210" s="5" t="s">
        <v>91</v>
      </c>
      <c r="O210" s="5">
        <v>1073</v>
      </c>
      <c r="P210" s="5">
        <v>0</v>
      </c>
      <c r="Q210" s="5">
        <v>0</v>
      </c>
      <c r="R210" s="5">
        <v>-414</v>
      </c>
      <c r="S210" s="5">
        <v>-0.38583410997204098</v>
      </c>
      <c r="T210" s="5" t="s">
        <v>93</v>
      </c>
      <c r="U210" s="5">
        <v>6.3493150684931505</v>
      </c>
      <c r="V210" s="5">
        <v>-927</v>
      </c>
      <c r="W210" s="5">
        <v>146</v>
      </c>
      <c r="X210" s="5">
        <v>1073</v>
      </c>
      <c r="Y210" s="5" t="s">
        <v>120</v>
      </c>
    </row>
    <row r="211" spans="1:25" hidden="1" x14ac:dyDescent="0.25">
      <c r="A211" s="5" t="s">
        <v>944</v>
      </c>
      <c r="B211" s="5" t="s">
        <v>945</v>
      </c>
      <c r="C211" s="5" t="s">
        <v>933</v>
      </c>
      <c r="D211" s="5">
        <v>42</v>
      </c>
      <c r="E211" s="5" t="s">
        <v>189</v>
      </c>
      <c r="F211" s="5" t="s">
        <v>47</v>
      </c>
      <c r="G211" s="5" t="s">
        <v>190</v>
      </c>
      <c r="H211" s="5" t="s">
        <v>190</v>
      </c>
      <c r="I211" s="5" t="s">
        <v>71</v>
      </c>
      <c r="J211" s="5">
        <v>659</v>
      </c>
      <c r="K211" s="5">
        <v>2018</v>
      </c>
      <c r="L211" s="5" t="s">
        <v>89</v>
      </c>
      <c r="M211" s="5" t="s">
        <v>90</v>
      </c>
      <c r="N211" s="5" t="s">
        <v>91</v>
      </c>
      <c r="O211" s="5">
        <v>1073</v>
      </c>
      <c r="P211" s="5">
        <v>0</v>
      </c>
      <c r="Q211" s="5">
        <v>0</v>
      </c>
      <c r="R211" s="5">
        <v>-414</v>
      </c>
      <c r="S211" s="5">
        <v>-0.38583410997204098</v>
      </c>
      <c r="T211" s="5" t="s">
        <v>93</v>
      </c>
      <c r="U211" s="5">
        <v>6.3493150684931505</v>
      </c>
      <c r="V211" s="5">
        <v>-927</v>
      </c>
      <c r="W211" s="5">
        <v>146</v>
      </c>
      <c r="X211" s="5">
        <v>1073</v>
      </c>
      <c r="Y211" s="5" t="s">
        <v>120</v>
      </c>
    </row>
    <row r="212" spans="1:25" hidden="1" x14ac:dyDescent="0.25">
      <c r="A212" s="5" t="s">
        <v>946</v>
      </c>
      <c r="B212" s="5" t="s">
        <v>947</v>
      </c>
      <c r="C212" s="5" t="s">
        <v>948</v>
      </c>
      <c r="D212" s="5">
        <v>43</v>
      </c>
      <c r="E212" s="5" t="s">
        <v>191</v>
      </c>
      <c r="F212" s="5" t="s">
        <v>47</v>
      </c>
      <c r="G212" s="5" t="s">
        <v>192</v>
      </c>
      <c r="H212" s="5" t="s">
        <v>193</v>
      </c>
      <c r="I212" s="5" t="s">
        <v>16</v>
      </c>
      <c r="J212" s="5">
        <v>121</v>
      </c>
      <c r="K212" s="5">
        <v>2018</v>
      </c>
      <c r="L212" s="5" t="s">
        <v>89</v>
      </c>
      <c r="M212" s="5" t="s">
        <v>90</v>
      </c>
      <c r="N212" s="5" t="s">
        <v>91</v>
      </c>
      <c r="O212" s="5">
        <v>121</v>
      </c>
      <c r="P212" s="5">
        <v>0</v>
      </c>
      <c r="Q212" s="5">
        <v>0</v>
      </c>
      <c r="R212" s="5">
        <v>0</v>
      </c>
      <c r="S212" s="5">
        <v>0</v>
      </c>
      <c r="T212" s="5">
        <v>1.1710847498462496</v>
      </c>
      <c r="U212" s="5">
        <v>0.11009174311926606</v>
      </c>
      <c r="V212" s="5">
        <v>-12</v>
      </c>
      <c r="W212" s="5">
        <v>109</v>
      </c>
      <c r="X212" s="5">
        <v>121</v>
      </c>
      <c r="Y212" s="5" t="s">
        <v>104</v>
      </c>
    </row>
    <row r="213" spans="1:25" hidden="1" x14ac:dyDescent="0.25">
      <c r="A213" s="5" t="s">
        <v>949</v>
      </c>
      <c r="B213" s="5" t="s">
        <v>950</v>
      </c>
      <c r="C213" s="5" t="s">
        <v>948</v>
      </c>
      <c r="D213" s="5">
        <v>43</v>
      </c>
      <c r="E213" s="5" t="s">
        <v>191</v>
      </c>
      <c r="F213" s="5" t="s">
        <v>47</v>
      </c>
      <c r="G213" s="5" t="s">
        <v>192</v>
      </c>
      <c r="H213" s="5" t="s">
        <v>193</v>
      </c>
      <c r="I213" s="5" t="s">
        <v>11</v>
      </c>
      <c r="J213" s="5">
        <v>1984</v>
      </c>
      <c r="K213" s="5">
        <v>2018</v>
      </c>
      <c r="L213" s="5" t="s">
        <v>89</v>
      </c>
      <c r="M213" s="5" t="s">
        <v>90</v>
      </c>
      <c r="N213" s="5" t="s">
        <v>91</v>
      </c>
      <c r="O213" s="5">
        <v>1984</v>
      </c>
      <c r="P213" s="5">
        <v>0</v>
      </c>
      <c r="Q213" s="5">
        <v>0</v>
      </c>
      <c r="R213" s="5">
        <v>0</v>
      </c>
      <c r="S213" s="5">
        <v>0</v>
      </c>
      <c r="T213" s="5">
        <v>1.1689484575747591</v>
      </c>
      <c r="U213" s="5">
        <v>0.10899944102850755</v>
      </c>
      <c r="V213" s="5">
        <v>-195</v>
      </c>
      <c r="W213" s="5">
        <v>1789</v>
      </c>
      <c r="X213" s="5">
        <v>1984</v>
      </c>
      <c r="Y213" s="5" t="s">
        <v>104</v>
      </c>
    </row>
    <row r="214" spans="1:25" hidden="1" x14ac:dyDescent="0.25">
      <c r="A214" s="5" t="s">
        <v>951</v>
      </c>
      <c r="B214" s="5" t="s">
        <v>952</v>
      </c>
      <c r="C214" s="5" t="s">
        <v>948</v>
      </c>
      <c r="D214" s="5">
        <v>43</v>
      </c>
      <c r="E214" s="5" t="s">
        <v>191</v>
      </c>
      <c r="F214" s="5" t="s">
        <v>47</v>
      </c>
      <c r="G214" s="5" t="s">
        <v>192</v>
      </c>
      <c r="H214" s="5" t="s">
        <v>193</v>
      </c>
      <c r="I214" s="5" t="s">
        <v>4</v>
      </c>
      <c r="J214" s="5">
        <v>757</v>
      </c>
      <c r="K214" s="5">
        <v>2018</v>
      </c>
      <c r="L214" s="5" t="s">
        <v>89</v>
      </c>
      <c r="M214" s="5" t="s">
        <v>90</v>
      </c>
      <c r="N214" s="5" t="s">
        <v>91</v>
      </c>
      <c r="O214" s="5">
        <v>757</v>
      </c>
      <c r="P214" s="5">
        <v>0</v>
      </c>
      <c r="Q214" s="5">
        <v>0</v>
      </c>
      <c r="R214" s="5">
        <v>0</v>
      </c>
      <c r="S214" s="5">
        <v>0</v>
      </c>
      <c r="T214" s="5">
        <v>1.0034077317355772</v>
      </c>
      <c r="U214" s="5">
        <v>2.4357239512855209E-2</v>
      </c>
      <c r="V214" s="5">
        <v>-18</v>
      </c>
      <c r="W214" s="5">
        <v>739</v>
      </c>
      <c r="X214" s="5">
        <v>757</v>
      </c>
      <c r="Y214" s="5" t="s">
        <v>104</v>
      </c>
    </row>
    <row r="215" spans="1:25" hidden="1" x14ac:dyDescent="0.25">
      <c r="A215" s="5" t="s">
        <v>953</v>
      </c>
      <c r="B215" s="5" t="s">
        <v>954</v>
      </c>
      <c r="C215" s="5" t="s">
        <v>948</v>
      </c>
      <c r="D215" s="5">
        <v>43</v>
      </c>
      <c r="E215" s="5" t="s">
        <v>191</v>
      </c>
      <c r="F215" s="5" t="s">
        <v>47</v>
      </c>
      <c r="G215" s="5" t="s">
        <v>192</v>
      </c>
      <c r="H215" s="5" t="s">
        <v>193</v>
      </c>
      <c r="I215" s="5" t="s">
        <v>12</v>
      </c>
      <c r="J215" s="5">
        <v>0</v>
      </c>
      <c r="K215" s="5">
        <v>2018</v>
      </c>
      <c r="L215" s="5" t="s">
        <v>89</v>
      </c>
      <c r="M215" s="5" t="s">
        <v>90</v>
      </c>
      <c r="N215" s="5" t="s">
        <v>91</v>
      </c>
      <c r="O215" s="5">
        <v>0</v>
      </c>
      <c r="P215" s="5">
        <v>0</v>
      </c>
      <c r="Q215" s="5" t="s">
        <v>93</v>
      </c>
      <c r="R215" s="5">
        <v>0</v>
      </c>
      <c r="S215" s="5" t="s">
        <v>93</v>
      </c>
      <c r="T215" s="5" t="s">
        <v>93</v>
      </c>
      <c r="U215" s="5" t="s">
        <v>93</v>
      </c>
      <c r="V215" s="5">
        <v>0</v>
      </c>
      <c r="W215" s="5">
        <v>0</v>
      </c>
      <c r="X215" s="5">
        <v>0</v>
      </c>
      <c r="Y215" s="5" t="s">
        <v>104</v>
      </c>
    </row>
    <row r="216" spans="1:25" hidden="1" x14ac:dyDescent="0.25">
      <c r="A216" s="5" t="s">
        <v>955</v>
      </c>
      <c r="B216" s="5" t="s">
        <v>956</v>
      </c>
      <c r="C216" s="5" t="s">
        <v>948</v>
      </c>
      <c r="D216" s="5">
        <v>43</v>
      </c>
      <c r="E216" s="5" t="s">
        <v>191</v>
      </c>
      <c r="F216" s="5" t="s">
        <v>47</v>
      </c>
      <c r="G216" s="5" t="s">
        <v>192</v>
      </c>
      <c r="H216" s="5" t="s">
        <v>193</v>
      </c>
      <c r="I216" s="5" t="s">
        <v>9</v>
      </c>
      <c r="J216" s="5">
        <v>214</v>
      </c>
      <c r="K216" s="5">
        <v>2018</v>
      </c>
      <c r="L216" s="5" t="s">
        <v>89</v>
      </c>
      <c r="M216" s="5" t="s">
        <v>90</v>
      </c>
      <c r="N216" s="5" t="s">
        <v>91</v>
      </c>
      <c r="O216" s="5">
        <v>214</v>
      </c>
      <c r="P216" s="5">
        <v>0</v>
      </c>
      <c r="Q216" s="5">
        <v>0</v>
      </c>
      <c r="R216" s="5">
        <v>0</v>
      </c>
      <c r="S216" s="5">
        <v>0</v>
      </c>
      <c r="T216" s="5">
        <v>1.1685746103247385</v>
      </c>
      <c r="U216" s="5">
        <v>0.10880829015544041</v>
      </c>
      <c r="V216" s="5">
        <v>-21</v>
      </c>
      <c r="W216" s="5">
        <v>193</v>
      </c>
      <c r="X216" s="5">
        <v>214</v>
      </c>
      <c r="Y216" s="5" t="s">
        <v>104</v>
      </c>
    </row>
    <row r="217" spans="1:25" hidden="1" x14ac:dyDescent="0.25">
      <c r="A217" s="5" t="s">
        <v>957</v>
      </c>
      <c r="B217" s="5" t="s">
        <v>958</v>
      </c>
      <c r="C217" s="5" t="s">
        <v>948</v>
      </c>
      <c r="D217" s="5">
        <v>43</v>
      </c>
      <c r="E217" s="5" t="s">
        <v>191</v>
      </c>
      <c r="F217" s="5" t="s">
        <v>47</v>
      </c>
      <c r="G217" s="5" t="s">
        <v>192</v>
      </c>
      <c r="H217" s="5" t="s">
        <v>193</v>
      </c>
      <c r="I217" s="5" t="s">
        <v>95</v>
      </c>
      <c r="J217" s="5">
        <v>3076</v>
      </c>
      <c r="K217" s="5">
        <v>2018</v>
      </c>
      <c r="L217" s="5" t="s">
        <v>89</v>
      </c>
      <c r="M217" s="5" t="s">
        <v>90</v>
      </c>
      <c r="N217" s="5" t="s">
        <v>91</v>
      </c>
      <c r="O217" s="5">
        <v>3076</v>
      </c>
      <c r="P217" s="5">
        <v>0</v>
      </c>
      <c r="Q217" s="5">
        <v>0</v>
      </c>
      <c r="R217" s="5">
        <v>0</v>
      </c>
      <c r="S217" s="5">
        <v>0</v>
      </c>
      <c r="T217" s="5">
        <v>1.1257774706288874</v>
      </c>
      <c r="U217" s="5">
        <v>8.6925795053003532E-2</v>
      </c>
      <c r="V217" s="5">
        <v>-246</v>
      </c>
      <c r="W217" s="5">
        <v>2830</v>
      </c>
      <c r="X217" s="5">
        <v>3076</v>
      </c>
      <c r="Y217" s="5" t="s">
        <v>104</v>
      </c>
    </row>
    <row r="218" spans="1:25" hidden="1" x14ac:dyDescent="0.25">
      <c r="A218" s="5" t="s">
        <v>959</v>
      </c>
      <c r="B218" s="5" t="s">
        <v>960</v>
      </c>
      <c r="C218" s="5" t="s">
        <v>948</v>
      </c>
      <c r="D218" s="5">
        <v>43</v>
      </c>
      <c r="E218" s="5" t="s">
        <v>191</v>
      </c>
      <c r="F218" s="5" t="s">
        <v>47</v>
      </c>
      <c r="G218" s="5" t="s">
        <v>192</v>
      </c>
      <c r="H218" s="5" t="s">
        <v>193</v>
      </c>
      <c r="I218" s="5" t="s">
        <v>71</v>
      </c>
      <c r="J218" s="5">
        <v>3076</v>
      </c>
      <c r="K218" s="5">
        <v>2018</v>
      </c>
      <c r="L218" s="5" t="s">
        <v>89</v>
      </c>
      <c r="M218" s="5" t="s">
        <v>90</v>
      </c>
      <c r="N218" s="5" t="s">
        <v>91</v>
      </c>
      <c r="O218" s="5">
        <v>3076</v>
      </c>
      <c r="P218" s="5">
        <v>0</v>
      </c>
      <c r="Q218" s="5">
        <v>0</v>
      </c>
      <c r="R218" s="5">
        <v>0</v>
      </c>
      <c r="S218" s="5">
        <v>0</v>
      </c>
      <c r="T218" s="5">
        <v>1.1257774706288874</v>
      </c>
      <c r="U218" s="5">
        <v>8.6925795053003532E-2</v>
      </c>
      <c r="V218" s="5">
        <v>-246</v>
      </c>
      <c r="W218" s="5">
        <v>2830</v>
      </c>
      <c r="X218" s="5">
        <v>3076</v>
      </c>
      <c r="Y218" s="5" t="s">
        <v>104</v>
      </c>
    </row>
    <row r="219" spans="1:25" hidden="1" x14ac:dyDescent="0.25">
      <c r="A219" s="5" t="s">
        <v>961</v>
      </c>
      <c r="B219" s="5" t="s">
        <v>962</v>
      </c>
      <c r="C219" s="5" t="s">
        <v>963</v>
      </c>
      <c r="D219" s="5">
        <v>44</v>
      </c>
      <c r="E219" s="5" t="s">
        <v>195</v>
      </c>
      <c r="F219" s="5" t="s">
        <v>47</v>
      </c>
      <c r="G219" s="5" t="s">
        <v>196</v>
      </c>
      <c r="H219" s="5" t="s">
        <v>167</v>
      </c>
      <c r="I219" s="5" t="s">
        <v>16</v>
      </c>
      <c r="J219" s="5">
        <v>74</v>
      </c>
      <c r="K219" s="5">
        <v>2018</v>
      </c>
      <c r="L219" s="5" t="s">
        <v>89</v>
      </c>
      <c r="M219" s="5" t="s">
        <v>90</v>
      </c>
      <c r="N219" s="5" t="s">
        <v>91</v>
      </c>
      <c r="O219" s="5">
        <v>74</v>
      </c>
      <c r="P219" s="5">
        <v>0</v>
      </c>
      <c r="Q219" s="5">
        <v>0</v>
      </c>
      <c r="R219" s="5">
        <v>0</v>
      </c>
      <c r="S219" s="5">
        <v>0</v>
      </c>
      <c r="T219" s="5">
        <v>-9.9942452443019872E-2</v>
      </c>
      <c r="U219" s="5">
        <v>-0.15909090909090909</v>
      </c>
      <c r="V219" s="5">
        <v>14</v>
      </c>
      <c r="W219" s="5">
        <v>88</v>
      </c>
      <c r="X219" s="5">
        <v>74</v>
      </c>
      <c r="Y219" s="5" t="s">
        <v>104</v>
      </c>
    </row>
    <row r="220" spans="1:25" hidden="1" x14ac:dyDescent="0.25">
      <c r="A220" s="5" t="s">
        <v>964</v>
      </c>
      <c r="B220" s="5" t="s">
        <v>965</v>
      </c>
      <c r="C220" s="5" t="s">
        <v>963</v>
      </c>
      <c r="D220" s="5">
        <v>44</v>
      </c>
      <c r="E220" s="5" t="s">
        <v>195</v>
      </c>
      <c r="F220" s="5" t="s">
        <v>47</v>
      </c>
      <c r="G220" s="5" t="s">
        <v>196</v>
      </c>
      <c r="H220" s="5" t="s">
        <v>167</v>
      </c>
      <c r="I220" s="5" t="s">
        <v>11</v>
      </c>
      <c r="J220" s="5">
        <v>1456</v>
      </c>
      <c r="K220" s="5">
        <v>2018</v>
      </c>
      <c r="L220" s="5" t="s">
        <v>89</v>
      </c>
      <c r="M220" s="5" t="s">
        <v>90</v>
      </c>
      <c r="N220" s="5" t="s">
        <v>91</v>
      </c>
      <c r="O220" s="5">
        <v>1456.0000000000002</v>
      </c>
      <c r="P220" s="5">
        <v>0</v>
      </c>
      <c r="Q220" s="5">
        <v>0</v>
      </c>
      <c r="R220" s="5">
        <v>-2.2737367544323206E-13</v>
      </c>
      <c r="S220" s="5">
        <v>-1.5616323862859343E-16</v>
      </c>
      <c r="T220" s="5">
        <v>-9.9183147528661447E-2</v>
      </c>
      <c r="U220" s="5">
        <v>-0.15838150289017328</v>
      </c>
      <c r="V220" s="5">
        <v>273.99999999999977</v>
      </c>
      <c r="W220" s="5">
        <v>1730</v>
      </c>
      <c r="X220" s="5">
        <v>1456.0000000000002</v>
      </c>
      <c r="Y220" s="5" t="s">
        <v>104</v>
      </c>
    </row>
    <row r="221" spans="1:25" hidden="1" x14ac:dyDescent="0.25">
      <c r="A221" s="5" t="s">
        <v>966</v>
      </c>
      <c r="B221" s="5" t="s">
        <v>967</v>
      </c>
      <c r="C221" s="5" t="s">
        <v>963</v>
      </c>
      <c r="D221" s="5">
        <v>44</v>
      </c>
      <c r="E221" s="5" t="s">
        <v>195</v>
      </c>
      <c r="F221" s="5" t="s">
        <v>47</v>
      </c>
      <c r="G221" s="5" t="s">
        <v>196</v>
      </c>
      <c r="H221" s="5" t="s">
        <v>167</v>
      </c>
      <c r="I221" s="5" t="s">
        <v>12</v>
      </c>
      <c r="J221" s="5">
        <v>43</v>
      </c>
      <c r="K221" s="5">
        <v>2018</v>
      </c>
      <c r="L221" s="5" t="s">
        <v>89</v>
      </c>
      <c r="M221" s="5" t="s">
        <v>90</v>
      </c>
      <c r="N221" s="5" t="s">
        <v>91</v>
      </c>
      <c r="O221" s="5">
        <v>43</v>
      </c>
      <c r="P221" s="5">
        <v>0</v>
      </c>
      <c r="Q221" s="5">
        <v>0</v>
      </c>
      <c r="R221" s="5">
        <v>0</v>
      </c>
      <c r="S221" s="5">
        <v>0</v>
      </c>
      <c r="T221" s="5">
        <v>-9.7557562279911844E-2</v>
      </c>
      <c r="U221" s="5">
        <v>-0.15686274509803921</v>
      </c>
      <c r="V221" s="5">
        <v>8</v>
      </c>
      <c r="W221" s="5">
        <v>51</v>
      </c>
      <c r="X221" s="5">
        <v>43</v>
      </c>
      <c r="Y221" s="5" t="s">
        <v>104</v>
      </c>
    </row>
    <row r="222" spans="1:25" hidden="1" x14ac:dyDescent="0.25">
      <c r="A222" s="5" t="s">
        <v>968</v>
      </c>
      <c r="B222" s="5" t="s">
        <v>969</v>
      </c>
      <c r="C222" s="5" t="s">
        <v>963</v>
      </c>
      <c r="D222" s="5">
        <v>44</v>
      </c>
      <c r="E222" s="5" t="s">
        <v>195</v>
      </c>
      <c r="F222" s="5" t="s">
        <v>47</v>
      </c>
      <c r="G222" s="5" t="s">
        <v>196</v>
      </c>
      <c r="H222" s="5" t="s">
        <v>167</v>
      </c>
      <c r="I222" s="5" t="s">
        <v>9</v>
      </c>
      <c r="J222" s="5">
        <v>160</v>
      </c>
      <c r="K222" s="5">
        <v>2018</v>
      </c>
      <c r="L222" s="5" t="s">
        <v>89</v>
      </c>
      <c r="M222" s="5" t="s">
        <v>90</v>
      </c>
      <c r="N222" s="5" t="s">
        <v>91</v>
      </c>
      <c r="O222" s="5">
        <v>160</v>
      </c>
      <c r="P222" s="5">
        <v>0</v>
      </c>
      <c r="Q222" s="5">
        <v>0</v>
      </c>
      <c r="R222" s="5">
        <v>0</v>
      </c>
      <c r="S222" s="5">
        <v>0</v>
      </c>
      <c r="T222" s="5">
        <v>-9.8662142987035489E-2</v>
      </c>
      <c r="U222" s="5">
        <v>-0.15789473684210525</v>
      </c>
      <c r="V222" s="5">
        <v>30</v>
      </c>
      <c r="W222" s="5">
        <v>190</v>
      </c>
      <c r="X222" s="5">
        <v>160</v>
      </c>
      <c r="Y222" s="5" t="s">
        <v>104</v>
      </c>
    </row>
    <row r="223" spans="1:25" hidden="1" x14ac:dyDescent="0.25">
      <c r="A223" s="5" t="s">
        <v>970</v>
      </c>
      <c r="B223" s="5" t="s">
        <v>971</v>
      </c>
      <c r="C223" s="5" t="s">
        <v>963</v>
      </c>
      <c r="D223" s="5">
        <v>44</v>
      </c>
      <c r="E223" s="5" t="s">
        <v>195</v>
      </c>
      <c r="F223" s="5" t="s">
        <v>47</v>
      </c>
      <c r="G223" s="5" t="s">
        <v>196</v>
      </c>
      <c r="H223" s="5" t="s">
        <v>167</v>
      </c>
      <c r="I223" s="5" t="s">
        <v>95</v>
      </c>
      <c r="J223" s="5">
        <v>1733</v>
      </c>
      <c r="K223" s="5">
        <v>2018</v>
      </c>
      <c r="L223" s="5" t="s">
        <v>89</v>
      </c>
      <c r="M223" s="5" t="s">
        <v>90</v>
      </c>
      <c r="N223" s="5" t="s">
        <v>91</v>
      </c>
      <c r="O223" s="5">
        <v>1733</v>
      </c>
      <c r="P223" s="5">
        <v>0</v>
      </c>
      <c r="Q223" s="5">
        <v>0</v>
      </c>
      <c r="R223" s="5">
        <v>0</v>
      </c>
      <c r="S223" s="5">
        <v>0</v>
      </c>
      <c r="T223" s="5">
        <v>-9.9127257835542673E-2</v>
      </c>
      <c r="U223" s="5">
        <v>-0.15832928606119476</v>
      </c>
      <c r="V223" s="5">
        <v>326</v>
      </c>
      <c r="W223" s="5">
        <v>2059</v>
      </c>
      <c r="X223" s="5">
        <v>1733</v>
      </c>
      <c r="Y223" s="5" t="s">
        <v>104</v>
      </c>
    </row>
    <row r="224" spans="1:25" hidden="1" x14ac:dyDescent="0.25">
      <c r="A224" s="5" t="s">
        <v>972</v>
      </c>
      <c r="B224" s="5" t="s">
        <v>973</v>
      </c>
      <c r="C224" s="5" t="s">
        <v>963</v>
      </c>
      <c r="D224" s="5">
        <v>44</v>
      </c>
      <c r="E224" s="5" t="s">
        <v>195</v>
      </c>
      <c r="F224" s="5" t="s">
        <v>47</v>
      </c>
      <c r="G224" s="5" t="s">
        <v>196</v>
      </c>
      <c r="H224" s="5" t="s">
        <v>167</v>
      </c>
      <c r="I224" s="5" t="s">
        <v>71</v>
      </c>
      <c r="J224" s="5">
        <v>1733</v>
      </c>
      <c r="K224" s="5">
        <v>2018</v>
      </c>
      <c r="L224" s="5" t="s">
        <v>89</v>
      </c>
      <c r="M224" s="5" t="s">
        <v>90</v>
      </c>
      <c r="N224" s="5" t="s">
        <v>91</v>
      </c>
      <c r="O224" s="5">
        <v>1733</v>
      </c>
      <c r="P224" s="5">
        <v>0</v>
      </c>
      <c r="Q224" s="5">
        <v>0</v>
      </c>
      <c r="R224" s="5">
        <v>0</v>
      </c>
      <c r="S224" s="5">
        <v>0</v>
      </c>
      <c r="T224" s="5">
        <v>-9.9127257835542673E-2</v>
      </c>
      <c r="U224" s="5">
        <v>-0.15832928606119476</v>
      </c>
      <c r="V224" s="5">
        <v>326</v>
      </c>
      <c r="W224" s="5">
        <v>2059</v>
      </c>
      <c r="X224" s="5">
        <v>1733</v>
      </c>
      <c r="Y224" s="5" t="s">
        <v>104</v>
      </c>
    </row>
    <row r="225" spans="1:25" hidden="1" x14ac:dyDescent="0.25">
      <c r="A225" s="5" t="s">
        <v>974</v>
      </c>
      <c r="B225" s="5" t="s">
        <v>975</v>
      </c>
      <c r="C225" s="5" t="s">
        <v>976</v>
      </c>
      <c r="D225" s="5">
        <v>45</v>
      </c>
      <c r="E225" s="5" t="s">
        <v>197</v>
      </c>
      <c r="F225" s="5" t="s">
        <v>47</v>
      </c>
      <c r="G225" s="5" t="s">
        <v>198</v>
      </c>
      <c r="H225" s="5" t="s">
        <v>199</v>
      </c>
      <c r="I225" s="5" t="s">
        <v>95</v>
      </c>
      <c r="J225" s="5">
        <v>950</v>
      </c>
      <c r="K225" s="5">
        <v>2018</v>
      </c>
      <c r="L225" s="5" t="s">
        <v>89</v>
      </c>
      <c r="M225" s="5" t="s">
        <v>90</v>
      </c>
      <c r="N225" s="5" t="s">
        <v>91</v>
      </c>
      <c r="O225" s="5" t="s">
        <v>92</v>
      </c>
      <c r="P225" s="5" t="s">
        <v>93</v>
      </c>
      <c r="Q225" s="5" t="s">
        <v>93</v>
      </c>
      <c r="R225" s="5" t="s">
        <v>93</v>
      </c>
      <c r="S225" s="5" t="s">
        <v>93</v>
      </c>
      <c r="T225" s="5" t="s">
        <v>93</v>
      </c>
      <c r="U225" s="5" t="s">
        <v>93</v>
      </c>
      <c r="V225" s="5" t="s">
        <v>93</v>
      </c>
      <c r="W225" s="5" t="s">
        <v>93</v>
      </c>
      <c r="X225" s="5">
        <v>950</v>
      </c>
      <c r="Y225" s="5" t="s">
        <v>104</v>
      </c>
    </row>
    <row r="226" spans="1:25" hidden="1" x14ac:dyDescent="0.25">
      <c r="A226" s="5" t="s">
        <v>977</v>
      </c>
      <c r="B226" s="5" t="s">
        <v>978</v>
      </c>
      <c r="C226" s="5" t="s">
        <v>976</v>
      </c>
      <c r="D226" s="5">
        <v>45</v>
      </c>
      <c r="E226" s="5" t="s">
        <v>197</v>
      </c>
      <c r="F226" s="5" t="s">
        <v>47</v>
      </c>
      <c r="G226" s="5" t="s">
        <v>198</v>
      </c>
      <c r="H226" s="5" t="s">
        <v>199</v>
      </c>
      <c r="I226" s="5" t="s">
        <v>11</v>
      </c>
      <c r="J226" s="5">
        <v>114</v>
      </c>
      <c r="K226" s="5">
        <v>2018</v>
      </c>
      <c r="L226" s="5" t="s">
        <v>89</v>
      </c>
      <c r="M226" s="5" t="s">
        <v>90</v>
      </c>
      <c r="N226" s="5" t="s">
        <v>91</v>
      </c>
      <c r="O226" s="5" t="s">
        <v>92</v>
      </c>
      <c r="P226" s="5" t="s">
        <v>93</v>
      </c>
      <c r="Q226" s="5" t="s">
        <v>93</v>
      </c>
      <c r="R226" s="5" t="s">
        <v>93</v>
      </c>
      <c r="S226" s="5" t="s">
        <v>93</v>
      </c>
      <c r="T226" s="5" t="s">
        <v>93</v>
      </c>
      <c r="U226" s="5" t="s">
        <v>93</v>
      </c>
      <c r="V226" s="5" t="s">
        <v>93</v>
      </c>
      <c r="W226" s="5" t="s">
        <v>93</v>
      </c>
      <c r="X226" s="5">
        <v>114</v>
      </c>
      <c r="Y226" s="5" t="s">
        <v>104</v>
      </c>
    </row>
    <row r="227" spans="1:25" hidden="1" x14ac:dyDescent="0.25">
      <c r="A227" s="5" t="s">
        <v>979</v>
      </c>
      <c r="B227" s="5" t="s">
        <v>980</v>
      </c>
      <c r="C227" s="5" t="s">
        <v>976</v>
      </c>
      <c r="D227" s="5">
        <v>45</v>
      </c>
      <c r="E227" s="5" t="s">
        <v>197</v>
      </c>
      <c r="F227" s="5" t="s">
        <v>47</v>
      </c>
      <c r="G227" s="5" t="s">
        <v>198</v>
      </c>
      <c r="H227" s="5" t="s">
        <v>199</v>
      </c>
      <c r="I227" s="5" t="s">
        <v>14</v>
      </c>
      <c r="J227" s="5">
        <v>19</v>
      </c>
      <c r="K227" s="5">
        <v>2018</v>
      </c>
      <c r="L227" s="5" t="s">
        <v>89</v>
      </c>
      <c r="M227" s="5" t="s">
        <v>90</v>
      </c>
      <c r="N227" s="5" t="s">
        <v>91</v>
      </c>
      <c r="O227" s="5" t="s">
        <v>92</v>
      </c>
      <c r="P227" s="5" t="s">
        <v>93</v>
      </c>
      <c r="Q227" s="5" t="s">
        <v>93</v>
      </c>
      <c r="R227" s="5" t="s">
        <v>93</v>
      </c>
      <c r="S227" s="5" t="s">
        <v>93</v>
      </c>
      <c r="T227" s="5" t="s">
        <v>93</v>
      </c>
      <c r="U227" s="5" t="s">
        <v>93</v>
      </c>
      <c r="V227" s="5" t="s">
        <v>93</v>
      </c>
      <c r="W227" s="5" t="s">
        <v>93</v>
      </c>
      <c r="X227" s="5">
        <v>19</v>
      </c>
      <c r="Y227" s="5" t="s">
        <v>104</v>
      </c>
    </row>
    <row r="228" spans="1:25" hidden="1" x14ac:dyDescent="0.25">
      <c r="A228" s="5" t="s">
        <v>981</v>
      </c>
      <c r="B228" s="5" t="s">
        <v>982</v>
      </c>
      <c r="C228" s="5" t="s">
        <v>976</v>
      </c>
      <c r="D228" s="5">
        <v>45</v>
      </c>
      <c r="E228" s="5" t="s">
        <v>197</v>
      </c>
      <c r="F228" s="5" t="s">
        <v>47</v>
      </c>
      <c r="G228" s="5" t="s">
        <v>198</v>
      </c>
      <c r="H228" s="5" t="s">
        <v>199</v>
      </c>
      <c r="I228" s="5" t="s">
        <v>71</v>
      </c>
      <c r="J228" s="5" t="s">
        <v>121</v>
      </c>
      <c r="K228" s="5">
        <v>2018</v>
      </c>
      <c r="L228" s="5" t="s">
        <v>89</v>
      </c>
      <c r="M228" s="5" t="s">
        <v>90</v>
      </c>
      <c r="N228" s="5" t="s">
        <v>91</v>
      </c>
      <c r="O228" s="5" t="s">
        <v>92</v>
      </c>
      <c r="P228" s="5" t="s">
        <v>93</v>
      </c>
      <c r="Q228" s="5" t="s">
        <v>93</v>
      </c>
      <c r="R228" s="5" t="s">
        <v>93</v>
      </c>
      <c r="S228" s="5" t="s">
        <v>93</v>
      </c>
      <c r="T228" s="5" t="s">
        <v>93</v>
      </c>
      <c r="U228" s="5" t="s">
        <v>93</v>
      </c>
      <c r="V228" s="5" t="s">
        <v>93</v>
      </c>
      <c r="W228" s="5" t="s">
        <v>93</v>
      </c>
      <c r="X228" s="5" t="s">
        <v>121</v>
      </c>
      <c r="Y228" s="5" t="s">
        <v>104</v>
      </c>
    </row>
    <row r="229" spans="1:25" hidden="1" x14ac:dyDescent="0.25">
      <c r="A229" s="5" t="s">
        <v>983</v>
      </c>
      <c r="B229" s="5" t="s">
        <v>984</v>
      </c>
      <c r="C229" s="5" t="s">
        <v>976</v>
      </c>
      <c r="D229" s="5">
        <v>45</v>
      </c>
      <c r="E229" s="5" t="s">
        <v>197</v>
      </c>
      <c r="F229" s="5" t="s">
        <v>47</v>
      </c>
      <c r="G229" s="5" t="s">
        <v>198</v>
      </c>
      <c r="H229" s="5" t="s">
        <v>199</v>
      </c>
      <c r="I229" s="5" t="s">
        <v>9</v>
      </c>
      <c r="J229" s="5">
        <v>817</v>
      </c>
      <c r="K229" s="5">
        <v>2018</v>
      </c>
      <c r="L229" s="5" t="s">
        <v>89</v>
      </c>
      <c r="M229" s="5" t="s">
        <v>90</v>
      </c>
      <c r="N229" s="5" t="s">
        <v>91</v>
      </c>
      <c r="O229" s="5" t="s">
        <v>92</v>
      </c>
      <c r="P229" s="5" t="s">
        <v>93</v>
      </c>
      <c r="Q229" s="5" t="s">
        <v>93</v>
      </c>
      <c r="R229" s="5" t="s">
        <v>93</v>
      </c>
      <c r="S229" s="5" t="s">
        <v>93</v>
      </c>
      <c r="T229" s="5" t="s">
        <v>93</v>
      </c>
      <c r="U229" s="5" t="s">
        <v>93</v>
      </c>
      <c r="V229" s="5" t="s">
        <v>93</v>
      </c>
      <c r="W229" s="5" t="s">
        <v>93</v>
      </c>
      <c r="X229" s="5">
        <v>817</v>
      </c>
      <c r="Y229" s="5" t="s">
        <v>104</v>
      </c>
    </row>
    <row r="230" spans="1:25" hidden="1" x14ac:dyDescent="0.25">
      <c r="A230" s="5" t="s">
        <v>985</v>
      </c>
      <c r="B230" s="5" t="s">
        <v>986</v>
      </c>
      <c r="C230" s="5" t="s">
        <v>987</v>
      </c>
      <c r="D230" s="5">
        <v>48</v>
      </c>
      <c r="E230" s="5" t="s">
        <v>201</v>
      </c>
      <c r="F230" s="5" t="s">
        <v>43</v>
      </c>
      <c r="G230" s="5" t="s">
        <v>202</v>
      </c>
      <c r="H230" s="5" t="s">
        <v>203</v>
      </c>
      <c r="I230" s="5" t="s">
        <v>15</v>
      </c>
      <c r="J230" s="5">
        <v>366</v>
      </c>
      <c r="K230" s="5">
        <v>2018</v>
      </c>
      <c r="L230" s="5" t="s">
        <v>89</v>
      </c>
      <c r="M230" s="5" t="s">
        <v>90</v>
      </c>
      <c r="N230" s="5" t="s">
        <v>91</v>
      </c>
      <c r="O230" s="5">
        <v>380.27064220183485</v>
      </c>
      <c r="P230" s="5">
        <v>0</v>
      </c>
      <c r="Q230" s="5">
        <v>0</v>
      </c>
      <c r="R230" s="5">
        <v>-14.270642201834846</v>
      </c>
      <c r="S230" s="5">
        <v>-3.7527593818984503E-2</v>
      </c>
      <c r="T230" s="5">
        <v>-0.15253426257184871</v>
      </c>
      <c r="U230" s="5">
        <v>-0.15253426257184871</v>
      </c>
      <c r="V230" s="5">
        <v>68.444421319036337</v>
      </c>
      <c r="W230" s="5">
        <v>448.71506352087118</v>
      </c>
      <c r="X230" s="5">
        <v>380.27064220183485</v>
      </c>
      <c r="Y230" s="5" t="s">
        <v>104</v>
      </c>
    </row>
    <row r="231" spans="1:25" hidden="1" x14ac:dyDescent="0.25">
      <c r="A231" s="5" t="s">
        <v>988</v>
      </c>
      <c r="B231" s="5" t="s">
        <v>989</v>
      </c>
      <c r="C231" s="5" t="s">
        <v>987</v>
      </c>
      <c r="D231" s="5">
        <v>48</v>
      </c>
      <c r="E231" s="5" t="s">
        <v>201</v>
      </c>
      <c r="F231" s="5" t="s">
        <v>43</v>
      </c>
      <c r="G231" s="5" t="s">
        <v>202</v>
      </c>
      <c r="H231" s="5" t="s">
        <v>203</v>
      </c>
      <c r="I231" s="5" t="s">
        <v>14</v>
      </c>
      <c r="J231" s="5">
        <v>21</v>
      </c>
      <c r="K231" s="5">
        <v>2018</v>
      </c>
      <c r="L231" s="5" t="s">
        <v>89</v>
      </c>
      <c r="M231" s="5" t="s">
        <v>90</v>
      </c>
      <c r="N231" s="5" t="s">
        <v>91</v>
      </c>
      <c r="O231" s="5">
        <v>21.818807339449542</v>
      </c>
      <c r="P231" s="5">
        <v>0</v>
      </c>
      <c r="Q231" s="5">
        <v>0</v>
      </c>
      <c r="R231" s="5">
        <v>-0.81880733944954187</v>
      </c>
      <c r="S231" s="5">
        <v>-3.7527593818984573E-2</v>
      </c>
      <c r="T231" s="5">
        <v>-0.16616986794030389</v>
      </c>
      <c r="U231" s="5">
        <v>-0.16616986794030389</v>
      </c>
      <c r="V231" s="5">
        <v>4.3481618075559005</v>
      </c>
      <c r="W231" s="5">
        <v>26.166969147005442</v>
      </c>
      <c r="X231" s="5">
        <v>21.818807339449542</v>
      </c>
      <c r="Y231" s="5" t="s">
        <v>104</v>
      </c>
    </row>
    <row r="232" spans="1:25" hidden="1" x14ac:dyDescent="0.25">
      <c r="A232" s="5" t="s">
        <v>990</v>
      </c>
      <c r="B232" s="5" t="s">
        <v>991</v>
      </c>
      <c r="C232" s="5" t="s">
        <v>987</v>
      </c>
      <c r="D232" s="5">
        <v>48</v>
      </c>
      <c r="E232" s="5" t="s">
        <v>201</v>
      </c>
      <c r="F232" s="5" t="s">
        <v>43</v>
      </c>
      <c r="G232" s="5" t="s">
        <v>202</v>
      </c>
      <c r="H232" s="5" t="s">
        <v>203</v>
      </c>
      <c r="I232" s="5" t="s">
        <v>7</v>
      </c>
      <c r="J232" s="5">
        <v>14</v>
      </c>
      <c r="K232" s="5">
        <v>2018</v>
      </c>
      <c r="L232" s="5" t="s">
        <v>89</v>
      </c>
      <c r="M232" s="5" t="s">
        <v>90</v>
      </c>
      <c r="N232" s="5" t="s">
        <v>91</v>
      </c>
      <c r="O232" s="5">
        <v>14.545871559633028</v>
      </c>
      <c r="P232" s="5">
        <v>0</v>
      </c>
      <c r="Q232" s="5">
        <v>0</v>
      </c>
      <c r="R232" s="5">
        <v>-0.54587155963302791</v>
      </c>
      <c r="S232" s="5">
        <v>-3.7527593818984573E-2</v>
      </c>
      <c r="T232" s="5">
        <v>-0.11712103664267477</v>
      </c>
      <c r="U232" s="5">
        <v>-0.11712103664267477</v>
      </c>
      <c r="V232" s="5">
        <v>1.9296275329259558</v>
      </c>
      <c r="W232" s="5">
        <v>16.475499092558984</v>
      </c>
      <c r="X232" s="5">
        <v>14.545871559633028</v>
      </c>
      <c r="Y232" s="5" t="s">
        <v>104</v>
      </c>
    </row>
    <row r="233" spans="1:25" hidden="1" x14ac:dyDescent="0.25">
      <c r="A233" s="5" t="s">
        <v>992</v>
      </c>
      <c r="B233" s="5" t="s">
        <v>993</v>
      </c>
      <c r="C233" s="5" t="s">
        <v>987</v>
      </c>
      <c r="D233" s="5">
        <v>48</v>
      </c>
      <c r="E233" s="5" t="s">
        <v>201</v>
      </c>
      <c r="F233" s="5" t="s">
        <v>43</v>
      </c>
      <c r="G233" s="5" t="s">
        <v>202</v>
      </c>
      <c r="H233" s="5" t="s">
        <v>203</v>
      </c>
      <c r="I233" s="5" t="s">
        <v>12</v>
      </c>
      <c r="J233" s="5">
        <v>35</v>
      </c>
      <c r="K233" s="5">
        <v>2018</v>
      </c>
      <c r="L233" s="5" t="s">
        <v>89</v>
      </c>
      <c r="M233" s="5" t="s">
        <v>90</v>
      </c>
      <c r="N233" s="5" t="s">
        <v>91</v>
      </c>
      <c r="O233" s="5">
        <v>36.36467889908257</v>
      </c>
      <c r="P233" s="5">
        <v>0</v>
      </c>
      <c r="Q233" s="5">
        <v>0</v>
      </c>
      <c r="R233" s="5">
        <v>-1.3646788990825698</v>
      </c>
      <c r="S233" s="5">
        <v>-3.7527593818984573E-2</v>
      </c>
      <c r="T233" s="5">
        <v>-0.14721918312076543</v>
      </c>
      <c r="U233" s="5">
        <v>-0.14721918312076543</v>
      </c>
      <c r="V233" s="5">
        <v>6.2777893404818599</v>
      </c>
      <c r="W233" s="5">
        <v>42.64246823956443</v>
      </c>
      <c r="X233" s="5">
        <v>36.36467889908257</v>
      </c>
      <c r="Y233" s="5" t="s">
        <v>104</v>
      </c>
    </row>
    <row r="234" spans="1:25" hidden="1" x14ac:dyDescent="0.25">
      <c r="A234" s="5" t="s">
        <v>994</v>
      </c>
      <c r="B234" s="5" t="s">
        <v>995</v>
      </c>
      <c r="C234" s="5" t="s">
        <v>987</v>
      </c>
      <c r="D234" s="5">
        <v>48</v>
      </c>
      <c r="E234" s="5" t="s">
        <v>201</v>
      </c>
      <c r="F234" s="5" t="s">
        <v>43</v>
      </c>
      <c r="G234" s="5" t="s">
        <v>202</v>
      </c>
      <c r="H234" s="5" t="s">
        <v>203</v>
      </c>
      <c r="I234" s="5" t="s">
        <v>95</v>
      </c>
      <c r="J234" s="5">
        <v>436</v>
      </c>
      <c r="K234" s="5">
        <v>2018</v>
      </c>
      <c r="L234" s="5" t="s">
        <v>89</v>
      </c>
      <c r="M234" s="5" t="s">
        <v>90</v>
      </c>
      <c r="N234" s="5" t="s">
        <v>91</v>
      </c>
      <c r="O234" s="5">
        <v>453</v>
      </c>
      <c r="P234" s="5">
        <v>0</v>
      </c>
      <c r="Q234" s="1">
        <v>0</v>
      </c>
      <c r="R234" s="5">
        <v>-17</v>
      </c>
      <c r="S234" s="5">
        <v>-3.7527593818984545E-2</v>
      </c>
      <c r="T234" s="5">
        <v>-0.15168539325842698</v>
      </c>
      <c r="U234" s="5">
        <v>-0.15168539325842698</v>
      </c>
      <c r="V234" s="5">
        <v>81</v>
      </c>
      <c r="W234" s="5">
        <v>534</v>
      </c>
      <c r="X234" s="5">
        <v>453</v>
      </c>
      <c r="Y234" s="5" t="s">
        <v>104</v>
      </c>
    </row>
    <row r="235" spans="1:25" hidden="1" x14ac:dyDescent="0.25">
      <c r="A235" s="5" t="s">
        <v>996</v>
      </c>
      <c r="B235" s="5" t="s">
        <v>997</v>
      </c>
      <c r="C235" s="5" t="s">
        <v>987</v>
      </c>
      <c r="D235" s="5">
        <v>48</v>
      </c>
      <c r="E235" s="5" t="s">
        <v>201</v>
      </c>
      <c r="F235" s="5" t="s">
        <v>43</v>
      </c>
      <c r="G235" s="5" t="s">
        <v>202</v>
      </c>
      <c r="H235" s="5" t="s">
        <v>203</v>
      </c>
      <c r="I235" s="5" t="s">
        <v>71</v>
      </c>
      <c r="J235" s="5">
        <v>436</v>
      </c>
      <c r="K235" s="5">
        <v>2018</v>
      </c>
      <c r="L235" s="5" t="s">
        <v>89</v>
      </c>
      <c r="M235" s="5" t="s">
        <v>90</v>
      </c>
      <c r="N235" s="5" t="s">
        <v>91</v>
      </c>
      <c r="O235" s="5">
        <v>453</v>
      </c>
      <c r="P235" s="5">
        <v>0</v>
      </c>
      <c r="Q235" s="5">
        <v>0</v>
      </c>
      <c r="R235" s="5">
        <v>-17</v>
      </c>
      <c r="S235" s="5">
        <v>-3.7527593818984545E-2</v>
      </c>
      <c r="T235" s="5">
        <v>-0.15168539325842698</v>
      </c>
      <c r="U235" s="5">
        <v>-0.15168539325842698</v>
      </c>
      <c r="V235" s="5">
        <v>81</v>
      </c>
      <c r="W235" s="5">
        <v>534</v>
      </c>
      <c r="X235" s="5">
        <v>453</v>
      </c>
      <c r="Y235" s="5" t="s">
        <v>104</v>
      </c>
    </row>
    <row r="236" spans="1:25" hidden="1" x14ac:dyDescent="0.25">
      <c r="A236" s="5" t="s">
        <v>998</v>
      </c>
      <c r="B236" s="5" t="s">
        <v>999</v>
      </c>
      <c r="C236" s="5" t="s">
        <v>1000</v>
      </c>
      <c r="D236" s="5">
        <v>49</v>
      </c>
      <c r="E236" s="5" t="s">
        <v>204</v>
      </c>
      <c r="F236" s="5" t="s">
        <v>43</v>
      </c>
      <c r="G236" s="5" t="s">
        <v>205</v>
      </c>
      <c r="H236" s="5" t="s">
        <v>206</v>
      </c>
      <c r="I236" s="5" t="s">
        <v>16</v>
      </c>
      <c r="J236" s="5">
        <v>32</v>
      </c>
      <c r="K236" s="5">
        <v>2018</v>
      </c>
      <c r="L236" s="5" t="s">
        <v>89</v>
      </c>
      <c r="M236" s="5" t="s">
        <v>90</v>
      </c>
      <c r="N236" s="5" t="s">
        <v>91</v>
      </c>
      <c r="O236" s="5">
        <v>22.450261780104714</v>
      </c>
      <c r="P236" s="5">
        <v>9.5497382198952856</v>
      </c>
      <c r="Q236" s="5">
        <v>0.42537313432835805</v>
      </c>
      <c r="R236" s="5">
        <v>9.5497382198952856</v>
      </c>
      <c r="S236" s="5">
        <v>0.42537313432835805</v>
      </c>
      <c r="T236" s="5">
        <v>0.20179372197309411</v>
      </c>
      <c r="U236" s="5">
        <v>-0.29842931937172767</v>
      </c>
      <c r="V236" s="5">
        <v>9.5497382198952856</v>
      </c>
      <c r="W236" s="5">
        <v>32</v>
      </c>
      <c r="X236" s="5">
        <v>22.450261780104714</v>
      </c>
      <c r="Y236" s="5" t="s">
        <v>109</v>
      </c>
    </row>
    <row r="237" spans="1:25" hidden="1" x14ac:dyDescent="0.25">
      <c r="A237" s="5" t="s">
        <v>1001</v>
      </c>
      <c r="B237" s="5" t="s">
        <v>1002</v>
      </c>
      <c r="C237" s="5" t="s">
        <v>1000</v>
      </c>
      <c r="D237" s="5">
        <v>49</v>
      </c>
      <c r="E237" s="5" t="s">
        <v>204</v>
      </c>
      <c r="F237" s="5" t="s">
        <v>43</v>
      </c>
      <c r="G237" s="5" t="s">
        <v>205</v>
      </c>
      <c r="H237" s="5" t="s">
        <v>206</v>
      </c>
      <c r="I237" s="5" t="s">
        <v>95</v>
      </c>
      <c r="J237" s="5">
        <v>382</v>
      </c>
      <c r="K237" s="5">
        <v>2018</v>
      </c>
      <c r="L237" s="5" t="s">
        <v>89</v>
      </c>
      <c r="M237" s="5" t="s">
        <v>90</v>
      </c>
      <c r="N237" s="5" t="s">
        <v>91</v>
      </c>
      <c r="O237" s="5">
        <v>268</v>
      </c>
      <c r="P237" s="5">
        <v>114</v>
      </c>
      <c r="Q237" s="5">
        <v>0.42537313432835822</v>
      </c>
      <c r="R237" s="5">
        <v>114</v>
      </c>
      <c r="S237" s="5">
        <v>0.42537313432835822</v>
      </c>
      <c r="T237" s="5">
        <v>0.20179372197309417</v>
      </c>
      <c r="U237" s="5">
        <v>-0.29842931937172773</v>
      </c>
      <c r="V237" s="5">
        <v>114</v>
      </c>
      <c r="W237" s="5">
        <v>382</v>
      </c>
      <c r="X237" s="5">
        <v>268</v>
      </c>
      <c r="Y237" s="5" t="s">
        <v>109</v>
      </c>
    </row>
    <row r="238" spans="1:25" hidden="1" x14ac:dyDescent="0.25">
      <c r="A238" s="5" t="s">
        <v>1003</v>
      </c>
      <c r="B238" s="5" t="s">
        <v>1004</v>
      </c>
      <c r="C238" s="5" t="s">
        <v>1000</v>
      </c>
      <c r="D238" s="5">
        <v>49</v>
      </c>
      <c r="E238" s="5" t="s">
        <v>204</v>
      </c>
      <c r="F238" s="5" t="s">
        <v>43</v>
      </c>
      <c r="G238" s="5" t="s">
        <v>205</v>
      </c>
      <c r="H238" s="5" t="s">
        <v>206</v>
      </c>
      <c r="I238" s="5" t="s">
        <v>11</v>
      </c>
      <c r="J238" s="5">
        <v>64</v>
      </c>
      <c r="K238" s="5">
        <v>2018</v>
      </c>
      <c r="L238" s="5" t="s">
        <v>89</v>
      </c>
      <c r="M238" s="5" t="s">
        <v>90</v>
      </c>
      <c r="N238" s="5" t="s">
        <v>91</v>
      </c>
      <c r="O238" s="5">
        <v>44.900523560209429</v>
      </c>
      <c r="P238" s="5">
        <v>19.099476439790571</v>
      </c>
      <c r="Q238" s="5">
        <v>0.42537313432835805</v>
      </c>
      <c r="R238" s="5">
        <v>19.099476439790571</v>
      </c>
      <c r="S238" s="5">
        <v>0.42537313432835805</v>
      </c>
      <c r="T238" s="5">
        <v>0.20179372197309411</v>
      </c>
      <c r="U238" s="5">
        <v>-0.29842931937172767</v>
      </c>
      <c r="V238" s="5">
        <v>19.099476439790571</v>
      </c>
      <c r="W238" s="5">
        <v>64</v>
      </c>
      <c r="X238" s="5">
        <v>44.900523560209429</v>
      </c>
      <c r="Y238" s="5" t="s">
        <v>109</v>
      </c>
    </row>
    <row r="239" spans="1:25" hidden="1" x14ac:dyDescent="0.25">
      <c r="A239" s="5" t="s">
        <v>1005</v>
      </c>
      <c r="B239" s="5" t="s">
        <v>1006</v>
      </c>
      <c r="C239" s="5" t="s">
        <v>1000</v>
      </c>
      <c r="D239" s="5">
        <v>49</v>
      </c>
      <c r="E239" s="5" t="s">
        <v>204</v>
      </c>
      <c r="F239" s="5" t="s">
        <v>43</v>
      </c>
      <c r="G239" s="5" t="s">
        <v>205</v>
      </c>
      <c r="H239" s="5" t="s">
        <v>206</v>
      </c>
      <c r="I239" s="5" t="s">
        <v>4</v>
      </c>
      <c r="J239" s="5">
        <v>171</v>
      </c>
      <c r="K239" s="5">
        <v>2018</v>
      </c>
      <c r="L239" s="5" t="s">
        <v>89</v>
      </c>
      <c r="M239" s="5" t="s">
        <v>90</v>
      </c>
      <c r="N239" s="5" t="s">
        <v>91</v>
      </c>
      <c r="O239" s="5">
        <v>119.96858638743456</v>
      </c>
      <c r="P239" s="5">
        <v>51.031413612565444</v>
      </c>
      <c r="Q239" s="5">
        <v>0.42537313432835822</v>
      </c>
      <c r="R239" s="5">
        <v>51.031413612565444</v>
      </c>
      <c r="S239" s="5">
        <v>0.42537313432835822</v>
      </c>
      <c r="T239" s="5">
        <v>0.20179372197309417</v>
      </c>
      <c r="U239" s="5">
        <v>-0.29842931937172773</v>
      </c>
      <c r="V239" s="5">
        <v>51.031413612565444</v>
      </c>
      <c r="W239" s="5">
        <v>171</v>
      </c>
      <c r="X239" s="5">
        <v>119.96858638743456</v>
      </c>
      <c r="Y239" s="5" t="s">
        <v>109</v>
      </c>
    </row>
    <row r="240" spans="1:25" hidden="1" x14ac:dyDescent="0.25">
      <c r="A240" s="5" t="s">
        <v>1007</v>
      </c>
      <c r="B240" s="5" t="s">
        <v>1008</v>
      </c>
      <c r="C240" s="5" t="s">
        <v>1000</v>
      </c>
      <c r="D240" s="5">
        <v>49</v>
      </c>
      <c r="E240" s="5" t="s">
        <v>204</v>
      </c>
      <c r="F240" s="5" t="s">
        <v>43</v>
      </c>
      <c r="G240" s="5" t="s">
        <v>205</v>
      </c>
      <c r="H240" s="5" t="s">
        <v>206</v>
      </c>
      <c r="I240" s="5" t="s">
        <v>71</v>
      </c>
      <c r="J240" s="5">
        <v>382</v>
      </c>
      <c r="K240" s="5">
        <v>2018</v>
      </c>
      <c r="L240" s="5" t="s">
        <v>89</v>
      </c>
      <c r="M240" s="5" t="s">
        <v>90</v>
      </c>
      <c r="N240" s="5" t="s">
        <v>91</v>
      </c>
      <c r="O240" s="5">
        <v>268</v>
      </c>
      <c r="P240" s="5">
        <v>114</v>
      </c>
      <c r="Q240" s="1">
        <v>0.42537313432835822</v>
      </c>
      <c r="R240" s="5">
        <v>114</v>
      </c>
      <c r="S240" s="5">
        <v>0.42537313432835822</v>
      </c>
      <c r="T240" s="5">
        <v>0.20179372197309417</v>
      </c>
      <c r="U240" s="5">
        <v>-0.29842931937172773</v>
      </c>
      <c r="V240" s="5">
        <v>114</v>
      </c>
      <c r="W240" s="5">
        <v>382</v>
      </c>
      <c r="X240" s="5">
        <v>268</v>
      </c>
      <c r="Y240" s="5" t="s">
        <v>109</v>
      </c>
    </row>
    <row r="241" spans="1:25" hidden="1" x14ac:dyDescent="0.25">
      <c r="A241" s="5" t="s">
        <v>1009</v>
      </c>
      <c r="B241" s="5" t="s">
        <v>1010</v>
      </c>
      <c r="C241" s="5" t="s">
        <v>1000</v>
      </c>
      <c r="D241" s="5">
        <v>49</v>
      </c>
      <c r="E241" s="5" t="s">
        <v>204</v>
      </c>
      <c r="F241" s="5" t="s">
        <v>43</v>
      </c>
      <c r="G241" s="5" t="s">
        <v>205</v>
      </c>
      <c r="H241" s="5" t="s">
        <v>206</v>
      </c>
      <c r="I241" s="5" t="s">
        <v>12</v>
      </c>
      <c r="J241" s="5">
        <v>51</v>
      </c>
      <c r="K241" s="5">
        <v>2018</v>
      </c>
      <c r="L241" s="5" t="s">
        <v>89</v>
      </c>
      <c r="M241" s="5" t="s">
        <v>90</v>
      </c>
      <c r="N241" s="5" t="s">
        <v>91</v>
      </c>
      <c r="O241" s="5">
        <v>35.780104712041883</v>
      </c>
      <c r="P241" s="5">
        <v>15.219895287958117</v>
      </c>
      <c r="Q241" s="5">
        <v>0.42537313432835827</v>
      </c>
      <c r="R241" s="5">
        <v>15.219895287958117</v>
      </c>
      <c r="S241" s="5">
        <v>0.42537313432835827</v>
      </c>
      <c r="T241" s="5">
        <v>0.20179372197309403</v>
      </c>
      <c r="U241" s="5">
        <v>-0.29842931937172779</v>
      </c>
      <c r="V241" s="5">
        <v>15.219895287958117</v>
      </c>
      <c r="W241" s="5">
        <v>51</v>
      </c>
      <c r="X241" s="5">
        <v>35.780104712041883</v>
      </c>
      <c r="Y241" s="5" t="s">
        <v>109</v>
      </c>
    </row>
    <row r="242" spans="1:25" hidden="1" x14ac:dyDescent="0.25">
      <c r="A242" s="5" t="s">
        <v>1011</v>
      </c>
      <c r="B242" s="5" t="s">
        <v>1012</v>
      </c>
      <c r="C242" s="5" t="s">
        <v>1000</v>
      </c>
      <c r="D242" s="5">
        <v>49</v>
      </c>
      <c r="E242" s="5" t="s">
        <v>204</v>
      </c>
      <c r="F242" s="5" t="s">
        <v>43</v>
      </c>
      <c r="G242" s="5" t="s">
        <v>205</v>
      </c>
      <c r="H242" s="5" t="s">
        <v>206</v>
      </c>
      <c r="I242" s="5" t="s">
        <v>9</v>
      </c>
      <c r="J242" s="5">
        <v>64</v>
      </c>
      <c r="K242" s="5">
        <v>2018</v>
      </c>
      <c r="L242" s="5" t="s">
        <v>89</v>
      </c>
      <c r="M242" s="5" t="s">
        <v>90</v>
      </c>
      <c r="N242" s="5" t="s">
        <v>91</v>
      </c>
      <c r="O242" s="5">
        <v>44.900523560209429</v>
      </c>
      <c r="P242" s="5">
        <v>19.099476439790571</v>
      </c>
      <c r="Q242" s="5">
        <v>0.42537313432835805</v>
      </c>
      <c r="R242" s="5">
        <v>19.099476439790571</v>
      </c>
      <c r="S242" s="5">
        <v>0.42537313432835805</v>
      </c>
      <c r="T242" s="5">
        <v>0.20179372197309411</v>
      </c>
      <c r="U242" s="5">
        <v>-0.29842931937172767</v>
      </c>
      <c r="V242" s="5">
        <v>19.099476439790571</v>
      </c>
      <c r="W242" s="5">
        <v>64</v>
      </c>
      <c r="X242" s="5">
        <v>44.900523560209429</v>
      </c>
      <c r="Y242" s="5" t="s">
        <v>109</v>
      </c>
    </row>
    <row r="243" spans="1:25" hidden="1" x14ac:dyDescent="0.25">
      <c r="A243" s="5" t="s">
        <v>1013</v>
      </c>
      <c r="B243" s="5" t="s">
        <v>1014</v>
      </c>
      <c r="C243" s="5" t="s">
        <v>1015</v>
      </c>
      <c r="D243" s="5">
        <v>50</v>
      </c>
      <c r="E243" s="5" t="s">
        <v>207</v>
      </c>
      <c r="F243" s="5" t="s">
        <v>43</v>
      </c>
      <c r="G243" s="5" t="s">
        <v>102</v>
      </c>
      <c r="H243" s="5" t="s">
        <v>208</v>
      </c>
      <c r="I243" s="5" t="s">
        <v>16</v>
      </c>
      <c r="J243" s="5">
        <v>1225</v>
      </c>
      <c r="K243" s="5">
        <v>2018</v>
      </c>
      <c r="L243" s="5" t="s">
        <v>89</v>
      </c>
      <c r="M243" s="5" t="s">
        <v>90</v>
      </c>
      <c r="N243" s="5" t="s">
        <v>91</v>
      </c>
      <c r="O243" s="5">
        <v>1309.5200870097208</v>
      </c>
      <c r="P243" s="5">
        <v>0</v>
      </c>
      <c r="Q243" s="5">
        <v>0</v>
      </c>
      <c r="R243" s="5">
        <v>-84.520087009720783</v>
      </c>
      <c r="S243" s="5">
        <v>-6.4542795370723757E-2</v>
      </c>
      <c r="T243" s="5">
        <v>0.10900714131605599</v>
      </c>
      <c r="U243" s="5">
        <v>4.6109329378383371E-2</v>
      </c>
      <c r="V243" s="5">
        <v>-57.719677402571278</v>
      </c>
      <c r="W243" s="5">
        <v>1251.8004096071495</v>
      </c>
      <c r="X243" s="5">
        <v>1309.5200870097208</v>
      </c>
      <c r="Y243" s="5" t="s">
        <v>109</v>
      </c>
    </row>
    <row r="244" spans="1:25" hidden="1" x14ac:dyDescent="0.25">
      <c r="A244" s="5" t="s">
        <v>1016</v>
      </c>
      <c r="B244" s="5" t="s">
        <v>1017</v>
      </c>
      <c r="C244" s="5" t="s">
        <v>1015</v>
      </c>
      <c r="D244" s="5">
        <v>50</v>
      </c>
      <c r="E244" s="5" t="s">
        <v>207</v>
      </c>
      <c r="F244" s="5" t="s">
        <v>43</v>
      </c>
      <c r="G244" s="5" t="s">
        <v>102</v>
      </c>
      <c r="H244" s="5" t="s">
        <v>208</v>
      </c>
      <c r="I244" s="5" t="s">
        <v>15</v>
      </c>
      <c r="J244" s="5">
        <v>560</v>
      </c>
      <c r="K244" s="5">
        <v>2018</v>
      </c>
      <c r="L244" s="5" t="s">
        <v>89</v>
      </c>
      <c r="M244" s="5" t="s">
        <v>90</v>
      </c>
      <c r="N244" s="5" t="s">
        <v>91</v>
      </c>
      <c r="O244" s="5">
        <v>598.63775406158663</v>
      </c>
      <c r="P244" s="5">
        <v>0</v>
      </c>
      <c r="Q244" s="5">
        <v>0</v>
      </c>
      <c r="R244" s="5">
        <v>-38.637754061586634</v>
      </c>
      <c r="S244" s="5">
        <v>-6.4542795370723743E-2</v>
      </c>
      <c r="T244" s="5">
        <v>0.10807823817302716</v>
      </c>
      <c r="U244" s="5">
        <v>4.5233109372389495E-2</v>
      </c>
      <c r="V244" s="5">
        <v>-25.906419114649452</v>
      </c>
      <c r="W244" s="5">
        <v>572.73133494693718</v>
      </c>
      <c r="X244" s="5">
        <v>598.63775406158663</v>
      </c>
      <c r="Y244" s="5" t="s">
        <v>109</v>
      </c>
    </row>
    <row r="245" spans="1:25" hidden="1" x14ac:dyDescent="0.25">
      <c r="A245" s="5" t="s">
        <v>1018</v>
      </c>
      <c r="B245" s="5" t="s">
        <v>1019</v>
      </c>
      <c r="C245" s="5" t="s">
        <v>1015</v>
      </c>
      <c r="D245" s="5">
        <v>50</v>
      </c>
      <c r="E245" s="5" t="s">
        <v>207</v>
      </c>
      <c r="F245" s="5" t="s">
        <v>43</v>
      </c>
      <c r="G245" s="5" t="s">
        <v>102</v>
      </c>
      <c r="H245" s="5" t="s">
        <v>208</v>
      </c>
      <c r="I245" s="5" t="s">
        <v>11</v>
      </c>
      <c r="J245" s="5">
        <v>245</v>
      </c>
      <c r="K245" s="5">
        <v>2018</v>
      </c>
      <c r="L245" s="5" t="s">
        <v>89</v>
      </c>
      <c r="M245" s="5" t="s">
        <v>90</v>
      </c>
      <c r="N245" s="5" t="s">
        <v>91</v>
      </c>
      <c r="O245" s="5">
        <v>261.90401740194409</v>
      </c>
      <c r="P245" s="5">
        <v>0</v>
      </c>
      <c r="Q245" s="5">
        <v>0</v>
      </c>
      <c r="R245" s="5">
        <v>-16.904017401944088</v>
      </c>
      <c r="S245" s="5">
        <v>-6.4542795370723521E-2</v>
      </c>
      <c r="T245" s="5">
        <v>0.10653351943951421</v>
      </c>
      <c r="U245" s="5">
        <v>4.3776000019174734E-2</v>
      </c>
      <c r="V245" s="5">
        <v>-10.984263166233774</v>
      </c>
      <c r="W245" s="5">
        <v>250.91975423571031</v>
      </c>
      <c r="X245" s="5">
        <v>261.90401740194409</v>
      </c>
      <c r="Y245" s="5" t="s">
        <v>109</v>
      </c>
    </row>
    <row r="246" spans="1:25" hidden="1" x14ac:dyDescent="0.25">
      <c r="A246" s="5" t="s">
        <v>1020</v>
      </c>
      <c r="B246" s="5" t="s">
        <v>1021</v>
      </c>
      <c r="C246" s="5" t="s">
        <v>1015</v>
      </c>
      <c r="D246" s="5">
        <v>50</v>
      </c>
      <c r="E246" s="5" t="s">
        <v>207</v>
      </c>
      <c r="F246" s="5" t="s">
        <v>43</v>
      </c>
      <c r="G246" s="5" t="s">
        <v>102</v>
      </c>
      <c r="H246" s="5" t="s">
        <v>208</v>
      </c>
      <c r="I246" s="5" t="s">
        <v>14</v>
      </c>
      <c r="J246" s="5">
        <v>980</v>
      </c>
      <c r="K246" s="5">
        <v>2018</v>
      </c>
      <c r="L246" s="5" t="s">
        <v>89</v>
      </c>
      <c r="M246" s="5" t="s">
        <v>90</v>
      </c>
      <c r="N246" s="5" t="s">
        <v>91</v>
      </c>
      <c r="O246" s="5">
        <v>1047.6160696077764</v>
      </c>
      <c r="P246" s="5">
        <v>0</v>
      </c>
      <c r="Q246" s="5">
        <v>0</v>
      </c>
      <c r="R246" s="5">
        <v>-67.616069607776353</v>
      </c>
      <c r="S246" s="5">
        <v>-6.4542795370723521E-2</v>
      </c>
      <c r="T246" s="5">
        <v>0.10859410327459731</v>
      </c>
      <c r="U246" s="5">
        <v>4.5719716965206804E-2</v>
      </c>
      <c r="V246" s="5">
        <v>-45.802627045869826</v>
      </c>
      <c r="W246" s="5">
        <v>1001.8134425619065</v>
      </c>
      <c r="X246" s="5">
        <v>1047.6160696077764</v>
      </c>
      <c r="Y246" s="5" t="s">
        <v>109</v>
      </c>
    </row>
    <row r="247" spans="1:25" hidden="1" x14ac:dyDescent="0.25">
      <c r="A247" s="5" t="s">
        <v>1022</v>
      </c>
      <c r="B247" s="5" t="s">
        <v>1023</v>
      </c>
      <c r="C247" s="5" t="s">
        <v>1015</v>
      </c>
      <c r="D247" s="5">
        <v>50</v>
      </c>
      <c r="E247" s="5" t="s">
        <v>207</v>
      </c>
      <c r="F247" s="5" t="s">
        <v>43</v>
      </c>
      <c r="G247" s="5" t="s">
        <v>102</v>
      </c>
      <c r="H247" s="5" t="s">
        <v>208</v>
      </c>
      <c r="I247" s="5" t="s">
        <v>12</v>
      </c>
      <c r="J247" s="5">
        <v>11062</v>
      </c>
      <c r="K247" s="5">
        <v>2018</v>
      </c>
      <c r="L247" s="5" t="s">
        <v>89</v>
      </c>
      <c r="M247" s="5" t="s">
        <v>90</v>
      </c>
      <c r="N247" s="5" t="s">
        <v>91</v>
      </c>
      <c r="O247" s="5">
        <v>11825.233634695125</v>
      </c>
      <c r="P247" s="5">
        <v>0</v>
      </c>
      <c r="Q247" s="5">
        <v>0</v>
      </c>
      <c r="R247" s="5">
        <v>-763.23363469512515</v>
      </c>
      <c r="S247" s="5">
        <v>-6.4542795370723563E-2</v>
      </c>
      <c r="T247" s="5">
        <v>0.10850714388688815</v>
      </c>
      <c r="U247" s="5">
        <v>4.5637689516175757E-2</v>
      </c>
      <c r="V247" s="5">
        <v>-516.12173746928238</v>
      </c>
      <c r="W247" s="5">
        <v>11309.111897225843</v>
      </c>
      <c r="X247" s="5">
        <v>11825.233634695125</v>
      </c>
      <c r="Y247" s="5" t="s">
        <v>109</v>
      </c>
    </row>
    <row r="248" spans="1:25" hidden="1" x14ac:dyDescent="0.25">
      <c r="A248" s="5" t="s">
        <v>1024</v>
      </c>
      <c r="B248" s="5" t="s">
        <v>1025</v>
      </c>
      <c r="C248" s="5" t="s">
        <v>1015</v>
      </c>
      <c r="D248" s="5">
        <v>50</v>
      </c>
      <c r="E248" s="5" t="s">
        <v>207</v>
      </c>
      <c r="F248" s="5" t="s">
        <v>43</v>
      </c>
      <c r="G248" s="5" t="s">
        <v>102</v>
      </c>
      <c r="H248" s="5" t="s">
        <v>208</v>
      </c>
      <c r="I248" s="5" t="s">
        <v>9</v>
      </c>
      <c r="J248" s="5">
        <v>630</v>
      </c>
      <c r="K248" s="5">
        <v>2018</v>
      </c>
      <c r="L248" s="5" t="s">
        <v>89</v>
      </c>
      <c r="M248" s="5" t="s">
        <v>90</v>
      </c>
      <c r="N248" s="5" t="s">
        <v>91</v>
      </c>
      <c r="O248" s="5">
        <v>673.46747331928486</v>
      </c>
      <c r="P248" s="5">
        <v>0</v>
      </c>
      <c r="Q248" s="5">
        <v>0</v>
      </c>
      <c r="R248" s="5">
        <v>-43.467473319284863</v>
      </c>
      <c r="S248" s="5">
        <v>-6.4542795370723605E-2</v>
      </c>
      <c r="T248" s="5">
        <v>0.10928267104060645</v>
      </c>
      <c r="U248" s="5">
        <v>4.6369232317359219E-2</v>
      </c>
      <c r="V248" s="5">
        <v>-29.844311896830959</v>
      </c>
      <c r="W248" s="5">
        <v>643.6231614224539</v>
      </c>
      <c r="X248" s="5">
        <v>673.46747331928486</v>
      </c>
      <c r="Y248" s="5" t="s">
        <v>109</v>
      </c>
    </row>
    <row r="249" spans="1:25" hidden="1" x14ac:dyDescent="0.25">
      <c r="A249" s="5" t="s">
        <v>1026</v>
      </c>
      <c r="B249" s="5" t="s">
        <v>1027</v>
      </c>
      <c r="C249" s="5" t="s">
        <v>1015</v>
      </c>
      <c r="D249" s="5">
        <v>50</v>
      </c>
      <c r="E249" s="5" t="s">
        <v>207</v>
      </c>
      <c r="F249" s="5" t="s">
        <v>43</v>
      </c>
      <c r="G249" s="5" t="s">
        <v>102</v>
      </c>
      <c r="H249" s="5" t="s">
        <v>208</v>
      </c>
      <c r="I249" s="5" t="s">
        <v>95</v>
      </c>
      <c r="J249" s="5">
        <v>14702</v>
      </c>
      <c r="K249" s="5">
        <v>2018</v>
      </c>
      <c r="L249" s="5" t="s">
        <v>89</v>
      </c>
      <c r="M249" s="5" t="s">
        <v>90</v>
      </c>
      <c r="N249" s="5" t="s">
        <v>91</v>
      </c>
      <c r="O249" s="5">
        <v>15716.379036095439</v>
      </c>
      <c r="P249" s="5">
        <v>0</v>
      </c>
      <c r="Q249" s="5">
        <v>0</v>
      </c>
      <c r="R249" s="5">
        <v>-1014.379036095439</v>
      </c>
      <c r="S249" s="5">
        <v>-6.454279537072366E-2</v>
      </c>
      <c r="T249" s="5">
        <v>0.10853850065370728</v>
      </c>
      <c r="U249" s="5">
        <v>4.5667267870621357E-2</v>
      </c>
      <c r="V249" s="5">
        <v>-686.37903609543901</v>
      </c>
      <c r="W249" s="5">
        <v>15030</v>
      </c>
      <c r="X249" s="5">
        <v>15716.379036095439</v>
      </c>
      <c r="Y249" s="5" t="s">
        <v>109</v>
      </c>
    </row>
    <row r="250" spans="1:25" hidden="1" x14ac:dyDescent="0.25">
      <c r="A250" s="5" t="s">
        <v>1028</v>
      </c>
      <c r="B250" s="5" t="s">
        <v>1029</v>
      </c>
      <c r="C250" s="5" t="s">
        <v>1015</v>
      </c>
      <c r="D250" s="5">
        <v>50</v>
      </c>
      <c r="E250" s="5" t="s">
        <v>207</v>
      </c>
      <c r="F250" s="5" t="s">
        <v>43</v>
      </c>
      <c r="G250" s="5" t="s">
        <v>102</v>
      </c>
      <c r="H250" s="5" t="s">
        <v>208</v>
      </c>
      <c r="I250" s="5" t="s">
        <v>119</v>
      </c>
      <c r="J250" s="5">
        <v>9</v>
      </c>
      <c r="K250" s="5">
        <v>2018</v>
      </c>
      <c r="L250" s="5" t="s">
        <v>89</v>
      </c>
      <c r="M250" s="5" t="s">
        <v>90</v>
      </c>
      <c r="N250" s="5" t="s">
        <v>91</v>
      </c>
      <c r="O250" s="5">
        <v>9.6209639045612132</v>
      </c>
      <c r="P250" s="5">
        <v>0</v>
      </c>
      <c r="Q250" s="5">
        <v>0</v>
      </c>
      <c r="R250" s="5">
        <v>-0.6209639045612132</v>
      </c>
      <c r="S250" s="5">
        <v>-6.4542795370723688E-2</v>
      </c>
      <c r="T250" s="5">
        <v>1.9942885208998746E-2</v>
      </c>
      <c r="U250" s="5">
        <v>-3.7903609543878683E-2</v>
      </c>
      <c r="V250" s="5">
        <v>0.3790360954387868</v>
      </c>
      <c r="W250" s="5">
        <v>10</v>
      </c>
      <c r="X250" s="5">
        <v>9.6209639045612132</v>
      </c>
      <c r="Y250" s="5" t="s">
        <v>109</v>
      </c>
    </row>
    <row r="251" spans="1:25" hidden="1" x14ac:dyDescent="0.25">
      <c r="A251" s="5" t="s">
        <v>1030</v>
      </c>
      <c r="B251" s="5" t="s">
        <v>1031</v>
      </c>
      <c r="C251" s="5" t="s">
        <v>1015</v>
      </c>
      <c r="D251" s="5">
        <v>50</v>
      </c>
      <c r="E251" s="5" t="s">
        <v>207</v>
      </c>
      <c r="F251" s="5" t="s">
        <v>43</v>
      </c>
      <c r="G251" s="5" t="s">
        <v>102</v>
      </c>
      <c r="H251" s="5" t="s">
        <v>208</v>
      </c>
      <c r="I251" s="5" t="s">
        <v>71</v>
      </c>
      <c r="J251" s="5">
        <v>14711</v>
      </c>
      <c r="K251" s="5">
        <v>2018</v>
      </c>
      <c r="L251" s="5" t="s">
        <v>89</v>
      </c>
      <c r="M251" s="5" t="s">
        <v>90</v>
      </c>
      <c r="N251" s="5" t="s">
        <v>91</v>
      </c>
      <c r="O251" s="5">
        <v>15726</v>
      </c>
      <c r="P251" s="5">
        <v>0</v>
      </c>
      <c r="Q251" s="5">
        <v>0</v>
      </c>
      <c r="R251" s="5">
        <v>-1015</v>
      </c>
      <c r="S251" s="5">
        <v>-6.4542795370723646E-2</v>
      </c>
      <c r="T251" s="5">
        <v>0.10847959399450201</v>
      </c>
      <c r="U251" s="5">
        <v>4.5611702127659574E-2</v>
      </c>
      <c r="V251" s="5">
        <v>-686</v>
      </c>
      <c r="W251" s="5">
        <v>15040</v>
      </c>
      <c r="X251" s="5">
        <v>15726</v>
      </c>
      <c r="Y251" s="5" t="s">
        <v>109</v>
      </c>
    </row>
    <row r="252" spans="1:25" hidden="1" x14ac:dyDescent="0.25">
      <c r="A252" s="5" t="s">
        <v>1032</v>
      </c>
      <c r="B252" s="5" t="s">
        <v>1033</v>
      </c>
      <c r="C252" s="5" t="s">
        <v>1034</v>
      </c>
      <c r="D252" s="5">
        <v>51</v>
      </c>
      <c r="E252" s="5" t="s">
        <v>209</v>
      </c>
      <c r="F252" s="5" t="s">
        <v>43</v>
      </c>
      <c r="G252" s="5" t="s">
        <v>108</v>
      </c>
      <c r="H252" s="5" t="s">
        <v>118</v>
      </c>
      <c r="I252" s="5" t="s">
        <v>95</v>
      </c>
      <c r="J252" s="5">
        <v>57</v>
      </c>
      <c r="K252" s="5">
        <v>2018</v>
      </c>
      <c r="L252" s="5" t="s">
        <v>89</v>
      </c>
      <c r="M252" s="5" t="s">
        <v>90</v>
      </c>
      <c r="N252" s="5" t="s">
        <v>91</v>
      </c>
      <c r="O252" s="5" t="s">
        <v>92</v>
      </c>
      <c r="P252" s="5" t="s">
        <v>93</v>
      </c>
      <c r="Q252" s="5" t="s">
        <v>93</v>
      </c>
      <c r="R252" s="5" t="s">
        <v>93</v>
      </c>
      <c r="S252" s="5" t="s">
        <v>93</v>
      </c>
      <c r="T252" s="5" t="s">
        <v>93</v>
      </c>
      <c r="U252" s="5" t="s">
        <v>93</v>
      </c>
      <c r="V252" s="5" t="s">
        <v>93</v>
      </c>
      <c r="W252" s="5" t="s">
        <v>93</v>
      </c>
      <c r="X252" s="5">
        <v>57</v>
      </c>
      <c r="Y252" s="5" t="s">
        <v>104</v>
      </c>
    </row>
    <row r="253" spans="1:25" hidden="1" x14ac:dyDescent="0.25">
      <c r="A253" s="5" t="s">
        <v>1035</v>
      </c>
      <c r="B253" s="5" t="s">
        <v>1036</v>
      </c>
      <c r="C253" s="5" t="s">
        <v>1034</v>
      </c>
      <c r="D253" s="5">
        <v>51</v>
      </c>
      <c r="E253" s="5" t="s">
        <v>209</v>
      </c>
      <c r="F253" s="5" t="s">
        <v>43</v>
      </c>
      <c r="G253" s="5" t="s">
        <v>108</v>
      </c>
      <c r="H253" s="5" t="s">
        <v>118</v>
      </c>
      <c r="I253" s="5" t="s">
        <v>4</v>
      </c>
      <c r="J253" s="5">
        <v>46</v>
      </c>
      <c r="K253" s="5">
        <v>2018</v>
      </c>
      <c r="L253" s="5" t="s">
        <v>89</v>
      </c>
      <c r="M253" s="5" t="s">
        <v>90</v>
      </c>
      <c r="N253" s="5" t="s">
        <v>91</v>
      </c>
      <c r="O253" s="5" t="s">
        <v>92</v>
      </c>
      <c r="P253" s="5" t="s">
        <v>93</v>
      </c>
      <c r="Q253" s="5" t="s">
        <v>93</v>
      </c>
      <c r="R253" s="5" t="s">
        <v>93</v>
      </c>
      <c r="S253" s="5" t="s">
        <v>93</v>
      </c>
      <c r="T253" s="5" t="s">
        <v>93</v>
      </c>
      <c r="U253" s="5" t="s">
        <v>93</v>
      </c>
      <c r="V253" s="5" t="s">
        <v>93</v>
      </c>
      <c r="W253" s="5" t="s">
        <v>93</v>
      </c>
      <c r="X253" s="5">
        <v>46</v>
      </c>
      <c r="Y253" s="5" t="s">
        <v>104</v>
      </c>
    </row>
    <row r="254" spans="1:25" hidden="1" x14ac:dyDescent="0.25">
      <c r="A254" s="5" t="s">
        <v>1037</v>
      </c>
      <c r="B254" s="5" t="s">
        <v>1038</v>
      </c>
      <c r="C254" s="5" t="s">
        <v>1034</v>
      </c>
      <c r="D254" s="5">
        <v>51</v>
      </c>
      <c r="E254" s="5" t="s">
        <v>209</v>
      </c>
      <c r="F254" s="5" t="s">
        <v>43</v>
      </c>
      <c r="G254" s="5" t="s">
        <v>108</v>
      </c>
      <c r="H254" s="5" t="s">
        <v>118</v>
      </c>
      <c r="I254" s="5" t="s">
        <v>71</v>
      </c>
      <c r="J254" s="5">
        <v>57</v>
      </c>
      <c r="K254" s="5">
        <v>2018</v>
      </c>
      <c r="L254" s="5" t="s">
        <v>89</v>
      </c>
      <c r="M254" s="5" t="s">
        <v>90</v>
      </c>
      <c r="N254" s="5" t="s">
        <v>91</v>
      </c>
      <c r="O254" s="5" t="s">
        <v>92</v>
      </c>
      <c r="P254" s="5" t="s">
        <v>93</v>
      </c>
      <c r="Q254" s="5" t="s">
        <v>93</v>
      </c>
      <c r="R254" s="5" t="s">
        <v>93</v>
      </c>
      <c r="S254" s="5" t="s">
        <v>93</v>
      </c>
      <c r="T254" s="5" t="s">
        <v>93</v>
      </c>
      <c r="U254" s="5" t="s">
        <v>93</v>
      </c>
      <c r="V254" s="5" t="s">
        <v>93</v>
      </c>
      <c r="W254" s="5" t="s">
        <v>93</v>
      </c>
      <c r="X254" s="5">
        <v>57</v>
      </c>
      <c r="Y254" s="5" t="s">
        <v>104</v>
      </c>
    </row>
    <row r="255" spans="1:25" hidden="1" x14ac:dyDescent="0.25">
      <c r="A255" s="5" t="s">
        <v>1039</v>
      </c>
      <c r="B255" s="5" t="s">
        <v>1040</v>
      </c>
      <c r="C255" s="5" t="s">
        <v>1034</v>
      </c>
      <c r="D255" s="5">
        <v>51</v>
      </c>
      <c r="E255" s="5" t="s">
        <v>209</v>
      </c>
      <c r="F255" s="5" t="s">
        <v>43</v>
      </c>
      <c r="G255" s="5" t="s">
        <v>108</v>
      </c>
      <c r="H255" s="5" t="s">
        <v>118</v>
      </c>
      <c r="I255" s="5" t="s">
        <v>9</v>
      </c>
      <c r="J255" s="5">
        <v>11</v>
      </c>
      <c r="K255" s="5">
        <v>2018</v>
      </c>
      <c r="L255" s="5" t="s">
        <v>89</v>
      </c>
      <c r="M255" s="5" t="s">
        <v>90</v>
      </c>
      <c r="N255" s="5" t="s">
        <v>91</v>
      </c>
      <c r="O255" s="5" t="s">
        <v>92</v>
      </c>
      <c r="P255" s="5" t="s">
        <v>93</v>
      </c>
      <c r="Q255" s="5" t="s">
        <v>93</v>
      </c>
      <c r="R255" s="5" t="s">
        <v>93</v>
      </c>
      <c r="S255" s="5" t="s">
        <v>93</v>
      </c>
      <c r="T255" s="5" t="s">
        <v>93</v>
      </c>
      <c r="U255" s="5" t="s">
        <v>93</v>
      </c>
      <c r="V255" s="5" t="s">
        <v>93</v>
      </c>
      <c r="W255" s="5" t="s">
        <v>93</v>
      </c>
      <c r="X255" s="5">
        <v>11</v>
      </c>
      <c r="Y255" s="5" t="s">
        <v>104</v>
      </c>
    </row>
    <row r="256" spans="1:25" hidden="1" x14ac:dyDescent="0.25">
      <c r="A256" s="5" t="s">
        <v>1041</v>
      </c>
      <c r="B256" s="5" t="s">
        <v>1042</v>
      </c>
      <c r="C256" s="5" t="s">
        <v>1043</v>
      </c>
      <c r="D256" s="5">
        <v>52</v>
      </c>
      <c r="E256" s="5" t="s">
        <v>210</v>
      </c>
      <c r="F256" s="5" t="s">
        <v>43</v>
      </c>
      <c r="G256" s="5" t="s">
        <v>190</v>
      </c>
      <c r="H256" s="5" t="s">
        <v>190</v>
      </c>
      <c r="I256" s="5" t="s">
        <v>16</v>
      </c>
      <c r="J256" s="5">
        <v>10</v>
      </c>
      <c r="K256" s="5">
        <v>2018</v>
      </c>
      <c r="L256" s="5" t="s">
        <v>89</v>
      </c>
      <c r="M256" s="5" t="s">
        <v>90</v>
      </c>
      <c r="N256" s="5" t="s">
        <v>91</v>
      </c>
      <c r="O256" s="5">
        <v>0</v>
      </c>
      <c r="P256" s="5">
        <v>10</v>
      </c>
      <c r="Q256" s="5">
        <v>1</v>
      </c>
      <c r="R256" s="5">
        <v>10</v>
      </c>
      <c r="S256" s="5" t="s">
        <v>137</v>
      </c>
      <c r="T256" s="5" t="s">
        <v>93</v>
      </c>
      <c r="U256" s="5">
        <v>-1</v>
      </c>
      <c r="V256" s="5">
        <v>10</v>
      </c>
      <c r="W256" s="5">
        <v>10</v>
      </c>
      <c r="X256" s="5">
        <v>0</v>
      </c>
      <c r="Y256" s="5" t="s">
        <v>109</v>
      </c>
    </row>
    <row r="257" spans="1:25" hidden="1" x14ac:dyDescent="0.25">
      <c r="A257" s="5" t="s">
        <v>1044</v>
      </c>
      <c r="B257" s="5" t="s">
        <v>1045</v>
      </c>
      <c r="C257" s="5" t="s">
        <v>1043</v>
      </c>
      <c r="D257" s="5">
        <v>52</v>
      </c>
      <c r="E257" s="5" t="s">
        <v>210</v>
      </c>
      <c r="F257" s="5" t="s">
        <v>43</v>
      </c>
      <c r="G257" s="5" t="s">
        <v>190</v>
      </c>
      <c r="H257" s="5" t="s">
        <v>190</v>
      </c>
      <c r="I257" s="5" t="s">
        <v>11</v>
      </c>
      <c r="J257" s="5">
        <v>0</v>
      </c>
      <c r="K257" s="5">
        <v>2018</v>
      </c>
      <c r="L257" s="5" t="s">
        <v>89</v>
      </c>
      <c r="M257" s="5" t="s">
        <v>90</v>
      </c>
      <c r="N257" s="5" t="s">
        <v>91</v>
      </c>
      <c r="O257" s="5">
        <v>0</v>
      </c>
      <c r="P257" s="5">
        <v>0</v>
      </c>
      <c r="Q257" s="5" t="s">
        <v>93</v>
      </c>
      <c r="R257" s="5">
        <v>0</v>
      </c>
      <c r="S257" s="5" t="s">
        <v>93</v>
      </c>
      <c r="T257" s="5" t="s">
        <v>93</v>
      </c>
      <c r="U257" s="5" t="s">
        <v>93</v>
      </c>
      <c r="V257" s="5">
        <v>0</v>
      </c>
      <c r="W257" s="5">
        <v>0</v>
      </c>
      <c r="X257" s="5">
        <v>0</v>
      </c>
      <c r="Y257" s="5" t="s">
        <v>109</v>
      </c>
    </row>
    <row r="258" spans="1:25" hidden="1" x14ac:dyDescent="0.25">
      <c r="A258" s="5" t="s">
        <v>1046</v>
      </c>
      <c r="B258" s="5" t="s">
        <v>1047</v>
      </c>
      <c r="C258" s="5" t="s">
        <v>1043</v>
      </c>
      <c r="D258" s="5">
        <v>52</v>
      </c>
      <c r="E258" s="5" t="s">
        <v>210</v>
      </c>
      <c r="F258" s="5" t="s">
        <v>43</v>
      </c>
      <c r="G258" s="5" t="s">
        <v>190</v>
      </c>
      <c r="H258" s="5" t="s">
        <v>190</v>
      </c>
      <c r="I258" s="5" t="s">
        <v>4</v>
      </c>
      <c r="J258" s="5">
        <v>17</v>
      </c>
      <c r="K258" s="5">
        <v>2018</v>
      </c>
      <c r="L258" s="5" t="s">
        <v>89</v>
      </c>
      <c r="M258" s="5" t="s">
        <v>90</v>
      </c>
      <c r="N258" s="5" t="s">
        <v>91</v>
      </c>
      <c r="O258" s="5">
        <v>0</v>
      </c>
      <c r="P258" s="5">
        <v>17</v>
      </c>
      <c r="Q258" s="5">
        <v>1</v>
      </c>
      <c r="R258" s="5">
        <v>17</v>
      </c>
      <c r="S258" s="5" t="s">
        <v>137</v>
      </c>
      <c r="T258" s="5" t="s">
        <v>93</v>
      </c>
      <c r="U258" s="5">
        <v>-1</v>
      </c>
      <c r="V258" s="5">
        <v>17</v>
      </c>
      <c r="W258" s="5">
        <v>17</v>
      </c>
      <c r="X258" s="5">
        <v>0</v>
      </c>
      <c r="Y258" s="5" t="s">
        <v>109</v>
      </c>
    </row>
    <row r="259" spans="1:25" hidden="1" x14ac:dyDescent="0.25">
      <c r="A259" s="5" t="s">
        <v>1048</v>
      </c>
      <c r="B259" s="5" t="s">
        <v>1049</v>
      </c>
      <c r="C259" s="5" t="s">
        <v>1043</v>
      </c>
      <c r="D259" s="5">
        <v>52</v>
      </c>
      <c r="E259" s="5" t="s">
        <v>210</v>
      </c>
      <c r="F259" s="5" t="s">
        <v>43</v>
      </c>
      <c r="G259" s="5" t="s">
        <v>190</v>
      </c>
      <c r="H259" s="5" t="s">
        <v>190</v>
      </c>
      <c r="I259" s="5" t="s">
        <v>12</v>
      </c>
      <c r="J259" s="5">
        <v>3</v>
      </c>
      <c r="K259" s="5">
        <v>2018</v>
      </c>
      <c r="L259" s="5" t="s">
        <v>89</v>
      </c>
      <c r="M259" s="5" t="s">
        <v>90</v>
      </c>
      <c r="N259" s="5" t="s">
        <v>91</v>
      </c>
      <c r="O259" s="5">
        <v>0</v>
      </c>
      <c r="P259" s="5">
        <v>3</v>
      </c>
      <c r="Q259" s="5">
        <v>1</v>
      </c>
      <c r="R259" s="5">
        <v>3</v>
      </c>
      <c r="S259" s="5" t="s">
        <v>137</v>
      </c>
      <c r="T259" s="5" t="s">
        <v>93</v>
      </c>
      <c r="U259" s="5">
        <v>-1</v>
      </c>
      <c r="V259" s="5">
        <v>3</v>
      </c>
      <c r="W259" s="5">
        <v>3</v>
      </c>
      <c r="X259" s="5">
        <v>0</v>
      </c>
      <c r="Y259" s="5" t="s">
        <v>109</v>
      </c>
    </row>
    <row r="260" spans="1:25" hidden="1" x14ac:dyDescent="0.25">
      <c r="A260" s="5" t="s">
        <v>1050</v>
      </c>
      <c r="B260" s="5" t="s">
        <v>1051</v>
      </c>
      <c r="C260" s="5" t="s">
        <v>1043</v>
      </c>
      <c r="D260" s="5">
        <v>52</v>
      </c>
      <c r="E260" s="5" t="s">
        <v>210</v>
      </c>
      <c r="F260" s="5" t="s">
        <v>43</v>
      </c>
      <c r="G260" s="5" t="s">
        <v>190</v>
      </c>
      <c r="H260" s="5" t="s">
        <v>190</v>
      </c>
      <c r="I260" s="5" t="s">
        <v>9</v>
      </c>
      <c r="J260" s="5">
        <v>10</v>
      </c>
      <c r="K260" s="5">
        <v>2018</v>
      </c>
      <c r="L260" s="5" t="s">
        <v>89</v>
      </c>
      <c r="M260" s="5" t="s">
        <v>90</v>
      </c>
      <c r="N260" s="5" t="s">
        <v>91</v>
      </c>
      <c r="O260" s="5">
        <v>0</v>
      </c>
      <c r="P260" s="5">
        <v>10</v>
      </c>
      <c r="Q260" s="5">
        <v>1</v>
      </c>
      <c r="R260" s="5">
        <v>10</v>
      </c>
      <c r="S260" s="5" t="s">
        <v>137</v>
      </c>
      <c r="T260" s="5" t="s">
        <v>93</v>
      </c>
      <c r="U260" s="5">
        <v>-1</v>
      </c>
      <c r="V260" s="5">
        <v>10</v>
      </c>
      <c r="W260" s="5">
        <v>10</v>
      </c>
      <c r="X260" s="5">
        <v>0</v>
      </c>
      <c r="Y260" s="5" t="s">
        <v>109</v>
      </c>
    </row>
    <row r="261" spans="1:25" hidden="1" x14ac:dyDescent="0.25">
      <c r="A261" s="5" t="s">
        <v>1052</v>
      </c>
      <c r="B261" s="5" t="s">
        <v>1053</v>
      </c>
      <c r="C261" s="5" t="s">
        <v>1043</v>
      </c>
      <c r="D261" s="5">
        <v>52</v>
      </c>
      <c r="E261" s="5" t="s">
        <v>210</v>
      </c>
      <c r="F261" s="5" t="s">
        <v>43</v>
      </c>
      <c r="G261" s="5" t="s">
        <v>190</v>
      </c>
      <c r="H261" s="5" t="s">
        <v>190</v>
      </c>
      <c r="I261" s="5" t="s">
        <v>95</v>
      </c>
      <c r="J261" s="5">
        <v>40</v>
      </c>
      <c r="K261" s="5">
        <v>2018</v>
      </c>
      <c r="L261" s="5" t="s">
        <v>89</v>
      </c>
      <c r="M261" s="5" t="s">
        <v>90</v>
      </c>
      <c r="N261" s="5" t="s">
        <v>91</v>
      </c>
      <c r="O261" s="5">
        <v>0</v>
      </c>
      <c r="P261" s="5">
        <v>40</v>
      </c>
      <c r="Q261" s="5">
        <v>1</v>
      </c>
      <c r="R261" s="5">
        <v>40</v>
      </c>
      <c r="S261" s="5" t="s">
        <v>137</v>
      </c>
      <c r="T261" s="5" t="s">
        <v>93</v>
      </c>
      <c r="U261" s="5">
        <v>-1</v>
      </c>
      <c r="V261" s="5">
        <v>40</v>
      </c>
      <c r="W261" s="5">
        <v>40</v>
      </c>
      <c r="X261" s="5">
        <v>0</v>
      </c>
      <c r="Y261" s="5" t="s">
        <v>109</v>
      </c>
    </row>
    <row r="262" spans="1:25" hidden="1" x14ac:dyDescent="0.25">
      <c r="A262" s="5" t="s">
        <v>1054</v>
      </c>
      <c r="B262" s="5" t="s">
        <v>1055</v>
      </c>
      <c r="C262" s="5" t="s">
        <v>1043</v>
      </c>
      <c r="D262" s="5">
        <v>52</v>
      </c>
      <c r="E262" s="5" t="s">
        <v>210</v>
      </c>
      <c r="F262" s="5" t="s">
        <v>43</v>
      </c>
      <c r="G262" s="5" t="s">
        <v>190</v>
      </c>
      <c r="H262" s="5" t="s">
        <v>190</v>
      </c>
      <c r="I262" s="5" t="s">
        <v>71</v>
      </c>
      <c r="J262" s="5">
        <v>40</v>
      </c>
      <c r="K262" s="5">
        <v>2018</v>
      </c>
      <c r="L262" s="5" t="s">
        <v>89</v>
      </c>
      <c r="M262" s="5" t="s">
        <v>90</v>
      </c>
      <c r="N262" s="5" t="s">
        <v>91</v>
      </c>
      <c r="O262" s="5">
        <v>0</v>
      </c>
      <c r="P262" s="5">
        <v>40</v>
      </c>
      <c r="Q262" s="5">
        <v>1</v>
      </c>
      <c r="R262" s="5">
        <v>40</v>
      </c>
      <c r="S262" s="5" t="s">
        <v>137</v>
      </c>
      <c r="T262" s="5" t="s">
        <v>93</v>
      </c>
      <c r="U262" s="5">
        <v>-1</v>
      </c>
      <c r="V262" s="5">
        <v>40</v>
      </c>
      <c r="W262" s="5">
        <v>40</v>
      </c>
      <c r="X262" s="5">
        <v>0</v>
      </c>
      <c r="Y262" s="5" t="s">
        <v>109</v>
      </c>
    </row>
    <row r="263" spans="1:25" hidden="1" x14ac:dyDescent="0.25">
      <c r="A263" s="5" t="s">
        <v>1056</v>
      </c>
      <c r="B263" s="5" t="s">
        <v>1057</v>
      </c>
      <c r="C263" s="5" t="s">
        <v>1058</v>
      </c>
      <c r="D263" s="5">
        <v>53</v>
      </c>
      <c r="E263" s="5" t="s">
        <v>211</v>
      </c>
      <c r="F263" s="5" t="s">
        <v>43</v>
      </c>
      <c r="G263" s="5" t="s">
        <v>212</v>
      </c>
      <c r="H263" s="5" t="s">
        <v>213</v>
      </c>
      <c r="I263" s="5" t="s">
        <v>95</v>
      </c>
      <c r="J263" s="5">
        <v>42</v>
      </c>
      <c r="K263" s="5">
        <v>2018</v>
      </c>
      <c r="L263" s="5" t="s">
        <v>89</v>
      </c>
      <c r="M263" s="5" t="s">
        <v>90</v>
      </c>
      <c r="N263" s="5" t="s">
        <v>91</v>
      </c>
      <c r="O263" s="5">
        <v>24</v>
      </c>
      <c r="P263" s="5">
        <v>18</v>
      </c>
      <c r="Q263" s="5">
        <v>0.75</v>
      </c>
      <c r="R263" s="5">
        <v>18</v>
      </c>
      <c r="S263" s="5">
        <v>0.75</v>
      </c>
      <c r="T263" s="5">
        <v>-0.2</v>
      </c>
      <c r="U263" s="5">
        <v>-0.42857142857142855</v>
      </c>
      <c r="V263" s="5">
        <v>18</v>
      </c>
      <c r="W263" s="5">
        <v>42</v>
      </c>
      <c r="X263" s="5">
        <v>24</v>
      </c>
      <c r="Y263" s="5" t="s">
        <v>109</v>
      </c>
    </row>
    <row r="264" spans="1:25" hidden="1" x14ac:dyDescent="0.25">
      <c r="A264" s="5" t="s">
        <v>1059</v>
      </c>
      <c r="B264" s="5" t="s">
        <v>1060</v>
      </c>
      <c r="C264" s="5" t="s">
        <v>1058</v>
      </c>
      <c r="D264" s="5">
        <v>53</v>
      </c>
      <c r="E264" s="5" t="s">
        <v>211</v>
      </c>
      <c r="F264" s="5" t="s">
        <v>43</v>
      </c>
      <c r="G264" s="5" t="s">
        <v>212</v>
      </c>
      <c r="H264" s="5" t="s">
        <v>213</v>
      </c>
      <c r="I264" s="5" t="s">
        <v>11</v>
      </c>
      <c r="J264" s="5">
        <v>6</v>
      </c>
      <c r="K264" s="5">
        <v>2018</v>
      </c>
      <c r="L264" s="5" t="s">
        <v>89</v>
      </c>
      <c r="M264" s="5" t="s">
        <v>90</v>
      </c>
      <c r="N264" s="5" t="s">
        <v>91</v>
      </c>
      <c r="O264" s="5">
        <v>3.4285714285714284</v>
      </c>
      <c r="P264" s="5">
        <v>2.5714285714285716</v>
      </c>
      <c r="Q264" s="5">
        <v>0.75000000000000011</v>
      </c>
      <c r="R264" s="5">
        <v>2.5714285714285716</v>
      </c>
      <c r="S264" s="5">
        <v>0.75000000000000011</v>
      </c>
      <c r="T264" s="5">
        <v>-0.2</v>
      </c>
      <c r="U264" s="5">
        <v>-0.4285714285714286</v>
      </c>
      <c r="V264" s="5">
        <v>2.5714285714285716</v>
      </c>
      <c r="W264" s="5">
        <v>6</v>
      </c>
      <c r="X264" s="5">
        <v>3.4285714285714284</v>
      </c>
      <c r="Y264" s="5" t="s">
        <v>109</v>
      </c>
    </row>
    <row r="265" spans="1:25" hidden="1" x14ac:dyDescent="0.25">
      <c r="A265" s="5" t="s">
        <v>1061</v>
      </c>
      <c r="B265" s="5" t="s">
        <v>1062</v>
      </c>
      <c r="C265" s="5" t="s">
        <v>1058</v>
      </c>
      <c r="D265" s="5">
        <v>53</v>
      </c>
      <c r="E265" s="5" t="s">
        <v>211</v>
      </c>
      <c r="F265" s="5" t="s">
        <v>43</v>
      </c>
      <c r="G265" s="5" t="s">
        <v>212</v>
      </c>
      <c r="H265" s="5" t="s">
        <v>213</v>
      </c>
      <c r="I265" s="5" t="s">
        <v>4</v>
      </c>
      <c r="J265" s="5">
        <v>36</v>
      </c>
      <c r="K265" s="5">
        <v>2018</v>
      </c>
      <c r="L265" s="5" t="s">
        <v>89</v>
      </c>
      <c r="M265" s="5" t="s">
        <v>90</v>
      </c>
      <c r="N265" s="5" t="s">
        <v>91</v>
      </c>
      <c r="O265" s="5">
        <v>20.571428571428569</v>
      </c>
      <c r="P265" s="5">
        <v>15.428571428571431</v>
      </c>
      <c r="Q265" s="5">
        <v>0.75000000000000022</v>
      </c>
      <c r="R265" s="5">
        <v>15.428571428571431</v>
      </c>
      <c r="S265" s="5">
        <v>0.75000000000000022</v>
      </c>
      <c r="T265" s="5">
        <v>-0.2</v>
      </c>
      <c r="U265" s="5">
        <v>-0.4285714285714286</v>
      </c>
      <c r="V265" s="5">
        <v>15.428571428571431</v>
      </c>
      <c r="W265" s="5">
        <v>36</v>
      </c>
      <c r="X265" s="5">
        <v>20.571428571428569</v>
      </c>
      <c r="Y265" s="5" t="s">
        <v>109</v>
      </c>
    </row>
    <row r="266" spans="1:25" hidden="1" x14ac:dyDescent="0.25">
      <c r="A266" s="5" t="s">
        <v>1063</v>
      </c>
      <c r="B266" s="5" t="s">
        <v>1064</v>
      </c>
      <c r="C266" s="5" t="s">
        <v>1058</v>
      </c>
      <c r="D266" s="5">
        <v>53</v>
      </c>
      <c r="E266" s="5" t="s">
        <v>211</v>
      </c>
      <c r="F266" s="5" t="s">
        <v>43</v>
      </c>
      <c r="G266" s="5" t="s">
        <v>212</v>
      </c>
      <c r="H266" s="5" t="s">
        <v>213</v>
      </c>
      <c r="I266" s="5" t="s">
        <v>71</v>
      </c>
      <c r="J266" s="5">
        <v>42</v>
      </c>
      <c r="K266" s="5">
        <v>2018</v>
      </c>
      <c r="L266" s="5" t="s">
        <v>89</v>
      </c>
      <c r="M266" s="5" t="s">
        <v>90</v>
      </c>
      <c r="N266" s="5" t="s">
        <v>91</v>
      </c>
      <c r="O266" s="5">
        <v>24</v>
      </c>
      <c r="P266" s="5">
        <v>18</v>
      </c>
      <c r="Q266" s="5">
        <v>0.75</v>
      </c>
      <c r="R266" s="5">
        <v>18</v>
      </c>
      <c r="S266" s="5">
        <v>0.75</v>
      </c>
      <c r="T266" s="5">
        <v>-0.2</v>
      </c>
      <c r="U266" s="5">
        <v>-0.42857142857142855</v>
      </c>
      <c r="V266" s="5">
        <v>18</v>
      </c>
      <c r="W266" s="5">
        <v>42</v>
      </c>
      <c r="X266" s="5">
        <v>24</v>
      </c>
      <c r="Y266" s="5" t="s">
        <v>109</v>
      </c>
    </row>
    <row r="267" spans="1:25" hidden="1" x14ac:dyDescent="0.25">
      <c r="A267" s="5" t="s">
        <v>1065</v>
      </c>
      <c r="B267" s="5" t="s">
        <v>1066</v>
      </c>
      <c r="C267" s="5" t="s">
        <v>1067</v>
      </c>
      <c r="D267" s="5">
        <v>54</v>
      </c>
      <c r="E267" s="5" t="s">
        <v>214</v>
      </c>
      <c r="F267" s="5" t="s">
        <v>43</v>
      </c>
      <c r="G267" s="5" t="s">
        <v>196</v>
      </c>
      <c r="H267" s="5" t="s">
        <v>196</v>
      </c>
      <c r="I267" s="5" t="s">
        <v>16</v>
      </c>
      <c r="J267" s="5">
        <v>831</v>
      </c>
      <c r="K267" s="5">
        <v>2018</v>
      </c>
      <c r="L267" s="5" t="s">
        <v>89</v>
      </c>
      <c r="M267" s="5" t="s">
        <v>90</v>
      </c>
      <c r="N267" s="5" t="s">
        <v>91</v>
      </c>
      <c r="O267" s="5">
        <v>1040.7016520894072</v>
      </c>
      <c r="P267" s="5">
        <v>0</v>
      </c>
      <c r="Q267" s="5">
        <v>0</v>
      </c>
      <c r="R267" s="5">
        <v>-209.70165208940716</v>
      </c>
      <c r="S267" s="5">
        <v>-0.20150025866528709</v>
      </c>
      <c r="T267" s="5">
        <v>0.71355407266617876</v>
      </c>
      <c r="U267" s="5">
        <v>0.51666334980688822</v>
      </c>
      <c r="V267" s="5">
        <v>-354.52323799249086</v>
      </c>
      <c r="W267" s="5">
        <v>686.1784140969163</v>
      </c>
      <c r="X267" s="5">
        <v>1040.7016520894072</v>
      </c>
      <c r="Y267" s="5" t="s">
        <v>94</v>
      </c>
    </row>
    <row r="268" spans="1:25" hidden="1" x14ac:dyDescent="0.25">
      <c r="A268" s="5" t="s">
        <v>1068</v>
      </c>
      <c r="B268" s="5" t="s">
        <v>1069</v>
      </c>
      <c r="C268" s="5" t="s">
        <v>1067</v>
      </c>
      <c r="D268" s="5">
        <v>54</v>
      </c>
      <c r="E268" s="5" t="s">
        <v>214</v>
      </c>
      <c r="F268" s="5" t="s">
        <v>43</v>
      </c>
      <c r="G268" s="5" t="s">
        <v>196</v>
      </c>
      <c r="H268" s="5" t="s">
        <v>196</v>
      </c>
      <c r="I268" s="5" t="s">
        <v>11</v>
      </c>
      <c r="J268" s="5">
        <v>1662</v>
      </c>
      <c r="K268" s="5">
        <v>2018</v>
      </c>
      <c r="L268" s="5" t="s">
        <v>89</v>
      </c>
      <c r="M268" s="5" t="s">
        <v>90</v>
      </c>
      <c r="N268" s="5" t="s">
        <v>91</v>
      </c>
      <c r="O268" s="5">
        <v>2081.4033041788143</v>
      </c>
      <c r="P268" s="5">
        <v>0</v>
      </c>
      <c r="Q268" s="5">
        <v>0</v>
      </c>
      <c r="R268" s="5">
        <v>-419.40330417881432</v>
      </c>
      <c r="S268" s="5">
        <v>-0.20150025866528709</v>
      </c>
      <c r="T268" s="5">
        <v>0.7123860058136452</v>
      </c>
      <c r="U268" s="5">
        <v>0.51562949612603826</v>
      </c>
      <c r="V268" s="5">
        <v>-708.11035263696408</v>
      </c>
      <c r="W268" s="5">
        <v>1373.2929515418502</v>
      </c>
      <c r="X268" s="5">
        <v>2081.4033041788143</v>
      </c>
      <c r="Y268" s="5" t="s">
        <v>94</v>
      </c>
    </row>
    <row r="269" spans="1:25" hidden="1" x14ac:dyDescent="0.25">
      <c r="A269" s="5" t="s">
        <v>1070</v>
      </c>
      <c r="B269" s="5" t="s">
        <v>1071</v>
      </c>
      <c r="C269" s="5" t="s">
        <v>1067</v>
      </c>
      <c r="D269" s="5">
        <v>54</v>
      </c>
      <c r="E269" s="5" t="s">
        <v>214</v>
      </c>
      <c r="F269" s="5" t="s">
        <v>43</v>
      </c>
      <c r="G269" s="5" t="s">
        <v>196</v>
      </c>
      <c r="H269" s="5" t="s">
        <v>196</v>
      </c>
      <c r="I269" s="5" t="s">
        <v>9</v>
      </c>
      <c r="J269" s="5">
        <v>594</v>
      </c>
      <c r="K269" s="5">
        <v>2018</v>
      </c>
      <c r="L269" s="5" t="s">
        <v>89</v>
      </c>
      <c r="M269" s="5" t="s">
        <v>90</v>
      </c>
      <c r="N269" s="5" t="s">
        <v>91</v>
      </c>
      <c r="O269" s="5">
        <v>743.8950437317784</v>
      </c>
      <c r="P269" s="5">
        <v>0</v>
      </c>
      <c r="Q269" s="5">
        <v>0</v>
      </c>
      <c r="R269" s="5">
        <v>-149.8950437317784</v>
      </c>
      <c r="S269" s="5">
        <v>-0.20150025866528709</v>
      </c>
      <c r="T269" s="5">
        <v>0.71338879476350447</v>
      </c>
      <c r="U269" s="5">
        <v>0.51651706265930586</v>
      </c>
      <c r="V269" s="5">
        <v>-253.36640937054494</v>
      </c>
      <c r="W269" s="5">
        <v>490.52863436123346</v>
      </c>
      <c r="X269" s="5">
        <v>743.8950437317784</v>
      </c>
      <c r="Y269" s="5" t="s">
        <v>94</v>
      </c>
    </row>
    <row r="270" spans="1:25" hidden="1" x14ac:dyDescent="0.25">
      <c r="A270" s="5" t="s">
        <v>1072</v>
      </c>
      <c r="B270" s="5" t="s">
        <v>1073</v>
      </c>
      <c r="C270" s="5" t="s">
        <v>1067</v>
      </c>
      <c r="D270" s="5">
        <v>54</v>
      </c>
      <c r="E270" s="5" t="s">
        <v>214</v>
      </c>
      <c r="F270" s="5" t="s">
        <v>43</v>
      </c>
      <c r="G270" s="5" t="s">
        <v>196</v>
      </c>
      <c r="H270" s="5" t="s">
        <v>196</v>
      </c>
      <c r="I270" s="5" t="s">
        <v>95</v>
      </c>
      <c r="J270" s="5">
        <v>3087</v>
      </c>
      <c r="K270" s="5">
        <v>2018</v>
      </c>
      <c r="L270" s="5" t="s">
        <v>89</v>
      </c>
      <c r="M270" s="5" t="s">
        <v>90</v>
      </c>
      <c r="N270" s="5" t="s">
        <v>91</v>
      </c>
      <c r="O270" s="5">
        <v>3866</v>
      </c>
      <c r="P270" s="5">
        <v>0</v>
      </c>
      <c r="Q270" s="5">
        <v>0</v>
      </c>
      <c r="R270" s="5">
        <v>-779</v>
      </c>
      <c r="S270" s="5">
        <v>-0.20150025866528712</v>
      </c>
      <c r="T270" s="5">
        <v>0.71289322108994235</v>
      </c>
      <c r="U270" s="5">
        <v>0.51607843137254905</v>
      </c>
      <c r="V270" s="5">
        <v>-1316</v>
      </c>
      <c r="W270" s="5">
        <v>2550</v>
      </c>
      <c r="X270" s="5">
        <v>3866</v>
      </c>
      <c r="Y270" s="5" t="s">
        <v>94</v>
      </c>
    </row>
    <row r="271" spans="1:25" hidden="1" x14ac:dyDescent="0.25">
      <c r="A271" s="5" t="s">
        <v>1074</v>
      </c>
      <c r="B271" s="5" t="s">
        <v>1075</v>
      </c>
      <c r="C271" s="5" t="s">
        <v>1067</v>
      </c>
      <c r="D271" s="5">
        <v>54</v>
      </c>
      <c r="E271" s="5" t="s">
        <v>214</v>
      </c>
      <c r="F271" s="5" t="s">
        <v>43</v>
      </c>
      <c r="G271" s="5" t="s">
        <v>196</v>
      </c>
      <c r="H271" s="5" t="s">
        <v>196</v>
      </c>
      <c r="I271" s="5" t="s">
        <v>71</v>
      </c>
      <c r="J271" s="5">
        <v>3087</v>
      </c>
      <c r="K271" s="5">
        <v>2018</v>
      </c>
      <c r="L271" s="5" t="s">
        <v>89</v>
      </c>
      <c r="M271" s="5" t="s">
        <v>90</v>
      </c>
      <c r="N271" s="5" t="s">
        <v>91</v>
      </c>
      <c r="O271" s="5">
        <v>3866</v>
      </c>
      <c r="P271" s="5">
        <v>0</v>
      </c>
      <c r="Q271" s="5">
        <v>0</v>
      </c>
      <c r="R271" s="5">
        <v>-779</v>
      </c>
      <c r="S271" s="5">
        <v>-0.20150025866528712</v>
      </c>
      <c r="T271" s="5">
        <v>0.71289322108994235</v>
      </c>
      <c r="U271" s="5">
        <v>0.51607843137254905</v>
      </c>
      <c r="V271" s="5">
        <v>-1316</v>
      </c>
      <c r="W271" s="5">
        <v>2550</v>
      </c>
      <c r="X271" s="5">
        <v>3866</v>
      </c>
      <c r="Y271" s="5" t="s">
        <v>94</v>
      </c>
    </row>
    <row r="272" spans="1:25" hidden="1" x14ac:dyDescent="0.25">
      <c r="A272" s="5" t="s">
        <v>1076</v>
      </c>
      <c r="B272" s="5" t="s">
        <v>1077</v>
      </c>
      <c r="C272" s="5" t="s">
        <v>1078</v>
      </c>
      <c r="D272" s="5">
        <v>55</v>
      </c>
      <c r="E272" s="5" t="s">
        <v>215</v>
      </c>
      <c r="F272" s="5" t="s">
        <v>43</v>
      </c>
      <c r="G272" s="5" t="s">
        <v>216</v>
      </c>
      <c r="H272" s="5" t="s">
        <v>216</v>
      </c>
      <c r="I272" s="5" t="s">
        <v>16</v>
      </c>
      <c r="J272" s="5">
        <v>42</v>
      </c>
      <c r="K272" s="5">
        <v>2018</v>
      </c>
      <c r="L272" s="5" t="s">
        <v>89</v>
      </c>
      <c r="M272" s="5" t="s">
        <v>90</v>
      </c>
      <c r="N272" s="5" t="s">
        <v>91</v>
      </c>
      <c r="O272" s="5">
        <v>43.292845257903487</v>
      </c>
      <c r="P272" s="5">
        <v>0</v>
      </c>
      <c r="Q272" s="5">
        <v>0</v>
      </c>
      <c r="R272" s="5">
        <v>-1.2928452579034868</v>
      </c>
      <c r="S272" s="5">
        <v>-2.9862792574656818E-2</v>
      </c>
      <c r="T272" s="5">
        <v>3.0782029950082845E-2</v>
      </c>
      <c r="U272" s="5">
        <v>3.0782029950083018E-2</v>
      </c>
      <c r="V272" s="5">
        <v>-1.2928452579034868</v>
      </c>
      <c r="W272" s="5">
        <v>42</v>
      </c>
      <c r="X272" s="5">
        <v>43.292845257903487</v>
      </c>
      <c r="Y272" s="5" t="s">
        <v>120</v>
      </c>
    </row>
    <row r="273" spans="1:25" hidden="1" x14ac:dyDescent="0.25">
      <c r="A273" s="5" t="s">
        <v>1079</v>
      </c>
      <c r="B273" s="5" t="s">
        <v>1080</v>
      </c>
      <c r="C273" s="5" t="s">
        <v>1078</v>
      </c>
      <c r="D273" s="5">
        <v>55</v>
      </c>
      <c r="E273" s="5" t="s">
        <v>215</v>
      </c>
      <c r="F273" s="5" t="s">
        <v>43</v>
      </c>
      <c r="G273" s="5" t="s">
        <v>216</v>
      </c>
      <c r="H273" s="5" t="s">
        <v>216</v>
      </c>
      <c r="I273" s="5" t="s">
        <v>11</v>
      </c>
      <c r="J273" s="5">
        <v>453</v>
      </c>
      <c r="K273" s="5">
        <v>2018</v>
      </c>
      <c r="L273" s="5" t="s">
        <v>89</v>
      </c>
      <c r="M273" s="5" t="s">
        <v>90</v>
      </c>
      <c r="N273" s="5" t="s">
        <v>91</v>
      </c>
      <c r="O273" s="5">
        <v>466.94425956738769</v>
      </c>
      <c r="P273" s="5">
        <v>0</v>
      </c>
      <c r="Q273" s="5">
        <v>0</v>
      </c>
      <c r="R273" s="5">
        <v>-13.944259567387689</v>
      </c>
      <c r="S273" s="5">
        <v>-2.9862792574656988E-2</v>
      </c>
      <c r="T273" s="5">
        <v>5.4050247330446249E-2</v>
      </c>
      <c r="U273" s="5">
        <v>5.4050247330446249E-2</v>
      </c>
      <c r="V273" s="5">
        <v>-23.944259567387689</v>
      </c>
      <c r="W273" s="5">
        <v>443</v>
      </c>
      <c r="X273" s="5">
        <v>466.94425956738769</v>
      </c>
      <c r="Y273" s="5" t="s">
        <v>120</v>
      </c>
    </row>
    <row r="274" spans="1:25" hidden="1" x14ac:dyDescent="0.25">
      <c r="A274" s="5" t="s">
        <v>1081</v>
      </c>
      <c r="B274" s="5" t="s">
        <v>1082</v>
      </c>
      <c r="C274" s="5" t="s">
        <v>1078</v>
      </c>
      <c r="D274" s="5">
        <v>55</v>
      </c>
      <c r="E274" s="5" t="s">
        <v>215</v>
      </c>
      <c r="F274" s="5" t="s">
        <v>43</v>
      </c>
      <c r="G274" s="5" t="s">
        <v>216</v>
      </c>
      <c r="H274" s="5" t="s">
        <v>216</v>
      </c>
      <c r="I274" s="5" t="s">
        <v>9</v>
      </c>
      <c r="J274" s="5">
        <v>707</v>
      </c>
      <c r="K274" s="5">
        <v>2018</v>
      </c>
      <c r="L274" s="5" t="s">
        <v>89</v>
      </c>
      <c r="M274" s="5" t="s">
        <v>90</v>
      </c>
      <c r="N274" s="5" t="s">
        <v>91</v>
      </c>
      <c r="O274" s="5">
        <v>728.76289517470889</v>
      </c>
      <c r="P274" s="5">
        <v>0</v>
      </c>
      <c r="Q274" s="5">
        <v>0</v>
      </c>
      <c r="R274" s="5">
        <v>-21.762895174708888</v>
      </c>
      <c r="S274" s="5">
        <v>-2.9862792574657075E-2</v>
      </c>
      <c r="T274" s="5">
        <v>5.1605909343014442E-2</v>
      </c>
      <c r="U274" s="5">
        <v>5.1605909343014268E-2</v>
      </c>
      <c r="V274" s="5">
        <v>-35.762895174708888</v>
      </c>
      <c r="W274" s="5">
        <v>693</v>
      </c>
      <c r="X274" s="5">
        <v>728.76289517470889</v>
      </c>
      <c r="Y274" s="5" t="s">
        <v>120</v>
      </c>
    </row>
    <row r="275" spans="1:25" hidden="1" x14ac:dyDescent="0.25">
      <c r="A275" s="5" t="s">
        <v>1083</v>
      </c>
      <c r="B275" s="5" t="s">
        <v>1084</v>
      </c>
      <c r="C275" s="5" t="s">
        <v>1078</v>
      </c>
      <c r="D275" s="5">
        <v>55</v>
      </c>
      <c r="E275" s="5" t="s">
        <v>215</v>
      </c>
      <c r="F275" s="5" t="s">
        <v>43</v>
      </c>
      <c r="G275" s="5" t="s">
        <v>216</v>
      </c>
      <c r="H275" s="5" t="s">
        <v>216</v>
      </c>
      <c r="I275" s="5" t="s">
        <v>95</v>
      </c>
      <c r="J275" s="5">
        <v>1202</v>
      </c>
      <c r="K275" s="5">
        <v>2018</v>
      </c>
      <c r="L275" s="5" t="s">
        <v>89</v>
      </c>
      <c r="M275" s="5" t="s">
        <v>90</v>
      </c>
      <c r="N275" s="5" t="s">
        <v>91</v>
      </c>
      <c r="O275" s="5">
        <v>1239</v>
      </c>
      <c r="P275" s="5">
        <v>0</v>
      </c>
      <c r="Q275" s="5">
        <v>0</v>
      </c>
      <c r="R275" s="5">
        <v>-37</v>
      </c>
      <c r="S275" s="5">
        <v>-2.9862792574656981E-2</v>
      </c>
      <c r="T275" s="5">
        <v>5.1782682512733449E-2</v>
      </c>
      <c r="U275" s="5">
        <v>5.1782682512733449E-2</v>
      </c>
      <c r="V275" s="5">
        <v>-61</v>
      </c>
      <c r="W275" s="5">
        <v>1178</v>
      </c>
      <c r="X275" s="5">
        <v>1239</v>
      </c>
      <c r="Y275" s="5" t="s">
        <v>120</v>
      </c>
    </row>
    <row r="276" spans="1:25" hidden="1" x14ac:dyDescent="0.25">
      <c r="A276" s="5" t="s">
        <v>1085</v>
      </c>
      <c r="B276" s="5" t="s">
        <v>1086</v>
      </c>
      <c r="C276" s="5" t="s">
        <v>1078</v>
      </c>
      <c r="D276" s="5">
        <v>55</v>
      </c>
      <c r="E276" s="5" t="s">
        <v>215</v>
      </c>
      <c r="F276" s="5" t="s">
        <v>43</v>
      </c>
      <c r="G276" s="5" t="s">
        <v>216</v>
      </c>
      <c r="H276" s="5" t="s">
        <v>216</v>
      </c>
      <c r="I276" s="5" t="s">
        <v>71</v>
      </c>
      <c r="J276" s="5">
        <v>1202</v>
      </c>
      <c r="K276" s="5">
        <v>2018</v>
      </c>
      <c r="L276" s="5" t="s">
        <v>89</v>
      </c>
      <c r="M276" s="5" t="s">
        <v>90</v>
      </c>
      <c r="N276" s="5" t="s">
        <v>91</v>
      </c>
      <c r="O276" s="5">
        <v>1239</v>
      </c>
      <c r="P276" s="5">
        <v>0</v>
      </c>
      <c r="Q276" s="5">
        <v>0</v>
      </c>
      <c r="R276" s="5">
        <v>-37</v>
      </c>
      <c r="S276" s="5">
        <v>-2.9862792574656981E-2</v>
      </c>
      <c r="T276" s="5">
        <v>5.1782682512733449E-2</v>
      </c>
      <c r="U276" s="5">
        <v>5.1782682512733449E-2</v>
      </c>
      <c r="V276" s="5">
        <v>-61</v>
      </c>
      <c r="W276" s="5">
        <v>1178</v>
      </c>
      <c r="X276" s="5">
        <v>1239</v>
      </c>
      <c r="Y276" s="5" t="s">
        <v>120</v>
      </c>
    </row>
    <row r="277" spans="1:25" hidden="1" x14ac:dyDescent="0.25">
      <c r="A277" s="5" t="s">
        <v>1087</v>
      </c>
      <c r="B277" s="5" t="s">
        <v>1088</v>
      </c>
      <c r="C277" s="5" t="s">
        <v>1089</v>
      </c>
      <c r="D277" s="5">
        <v>56</v>
      </c>
      <c r="E277" s="5" t="s">
        <v>217</v>
      </c>
      <c r="F277" s="5" t="s">
        <v>43</v>
      </c>
      <c r="G277" s="5" t="s">
        <v>218</v>
      </c>
      <c r="H277" s="5" t="s">
        <v>219</v>
      </c>
      <c r="I277" s="5" t="s">
        <v>16</v>
      </c>
      <c r="J277" s="5">
        <v>562</v>
      </c>
      <c r="K277" s="5">
        <v>2018</v>
      </c>
      <c r="L277" s="5" t="s">
        <v>89</v>
      </c>
      <c r="M277" s="5" t="s">
        <v>90</v>
      </c>
      <c r="N277" s="5" t="s">
        <v>91</v>
      </c>
      <c r="O277" s="5">
        <v>580.71254162042169</v>
      </c>
      <c r="P277" s="5">
        <v>0</v>
      </c>
      <c r="Q277" s="5">
        <v>0</v>
      </c>
      <c r="R277" s="5">
        <v>-18.712541620421689</v>
      </c>
      <c r="S277" s="5">
        <v>-3.222341568206219E-2</v>
      </c>
      <c r="T277" s="5">
        <v>0.18843994049168891</v>
      </c>
      <c r="U277" s="5">
        <v>0.10638099221964363</v>
      </c>
      <c r="V277" s="5">
        <v>-55.836801975451294</v>
      </c>
      <c r="W277" s="5">
        <v>524.87573964497039</v>
      </c>
      <c r="X277" s="5">
        <v>580.71254162042169</v>
      </c>
      <c r="Y277" s="5" t="s">
        <v>104</v>
      </c>
    </row>
    <row r="278" spans="1:25" hidden="1" x14ac:dyDescent="0.25">
      <c r="A278" s="5" t="s">
        <v>1090</v>
      </c>
      <c r="B278" s="5" t="s">
        <v>1091</v>
      </c>
      <c r="C278" s="5" t="s">
        <v>1089</v>
      </c>
      <c r="D278" s="5">
        <v>56</v>
      </c>
      <c r="E278" s="5" t="s">
        <v>217</v>
      </c>
      <c r="F278" s="5" t="s">
        <v>43</v>
      </c>
      <c r="G278" s="5" t="s">
        <v>218</v>
      </c>
      <c r="H278" s="5" t="s">
        <v>219</v>
      </c>
      <c r="I278" s="5" t="s">
        <v>11</v>
      </c>
      <c r="J278" s="5">
        <v>57</v>
      </c>
      <c r="K278" s="5">
        <v>2018</v>
      </c>
      <c r="L278" s="5" t="s">
        <v>89</v>
      </c>
      <c r="M278" s="5" t="s">
        <v>90</v>
      </c>
      <c r="N278" s="5" t="s">
        <v>91</v>
      </c>
      <c r="O278" s="5">
        <v>58.897891231964479</v>
      </c>
      <c r="P278" s="5">
        <v>0</v>
      </c>
      <c r="Q278" s="5">
        <v>0</v>
      </c>
      <c r="R278" s="5">
        <v>-1.8978912319644792</v>
      </c>
      <c r="S278" s="5">
        <v>-3.2223415682062218E-2</v>
      </c>
      <c r="T278" s="5">
        <v>0.20080871715026727</v>
      </c>
      <c r="U278" s="5">
        <v>0.11789573429941548</v>
      </c>
      <c r="V278" s="5">
        <v>-6.2115006994200925</v>
      </c>
      <c r="W278" s="5">
        <v>52.686390532544387</v>
      </c>
      <c r="X278" s="5">
        <v>58.897891231964479</v>
      </c>
      <c r="Y278" s="5" t="s">
        <v>104</v>
      </c>
    </row>
    <row r="279" spans="1:25" hidden="1" x14ac:dyDescent="0.25">
      <c r="A279" s="5" t="s">
        <v>1092</v>
      </c>
      <c r="B279" s="5" t="s">
        <v>1093</v>
      </c>
      <c r="C279" s="5" t="s">
        <v>1089</v>
      </c>
      <c r="D279" s="5">
        <v>56</v>
      </c>
      <c r="E279" s="5" t="s">
        <v>217</v>
      </c>
      <c r="F279" s="5" t="s">
        <v>43</v>
      </c>
      <c r="G279" s="5" t="s">
        <v>218</v>
      </c>
      <c r="H279" s="5" t="s">
        <v>219</v>
      </c>
      <c r="I279" s="5" t="s">
        <v>4</v>
      </c>
      <c r="J279" s="5">
        <v>28</v>
      </c>
      <c r="K279" s="5">
        <v>2018</v>
      </c>
      <c r="L279" s="5" t="s">
        <v>89</v>
      </c>
      <c r="M279" s="5" t="s">
        <v>90</v>
      </c>
      <c r="N279" s="5" t="s">
        <v>91</v>
      </c>
      <c r="O279" s="5">
        <v>28.932297447280799</v>
      </c>
      <c r="P279" s="5">
        <v>0</v>
      </c>
      <c r="Q279" s="5">
        <v>0</v>
      </c>
      <c r="R279" s="5">
        <v>-0.93229744728079922</v>
      </c>
      <c r="S279" s="5">
        <v>-3.2223415682062301E-2</v>
      </c>
      <c r="T279" s="5">
        <v>0.20242924173481583</v>
      </c>
      <c r="U279" s="5">
        <v>0.1194043655197928</v>
      </c>
      <c r="V279" s="5">
        <v>-3.0861436011269525</v>
      </c>
      <c r="W279" s="5">
        <v>25.846153846153847</v>
      </c>
      <c r="X279" s="5">
        <v>28.932297447280799</v>
      </c>
      <c r="Y279" s="5" t="s">
        <v>104</v>
      </c>
    </row>
    <row r="280" spans="1:25" hidden="1" x14ac:dyDescent="0.25">
      <c r="A280" s="5" t="s">
        <v>1094</v>
      </c>
      <c r="B280" s="5" t="s">
        <v>1095</v>
      </c>
      <c r="C280" s="5" t="s">
        <v>1089</v>
      </c>
      <c r="D280" s="5">
        <v>56</v>
      </c>
      <c r="E280" s="5" t="s">
        <v>217</v>
      </c>
      <c r="F280" s="5" t="s">
        <v>43</v>
      </c>
      <c r="G280" s="5" t="s">
        <v>218</v>
      </c>
      <c r="H280" s="5" t="s">
        <v>219</v>
      </c>
      <c r="I280" s="5" t="s">
        <v>9</v>
      </c>
      <c r="J280" s="5">
        <v>254</v>
      </c>
      <c r="K280" s="5">
        <v>2018</v>
      </c>
      <c r="L280" s="5" t="s">
        <v>89</v>
      </c>
      <c r="M280" s="5" t="s">
        <v>90</v>
      </c>
      <c r="N280" s="5" t="s">
        <v>91</v>
      </c>
      <c r="O280" s="5">
        <v>262.45726970033297</v>
      </c>
      <c r="P280" s="5">
        <v>0</v>
      </c>
      <c r="Q280" s="5">
        <v>0</v>
      </c>
      <c r="R280" s="5">
        <v>-8.4572697003329722</v>
      </c>
      <c r="S280" s="5">
        <v>-3.2223415682062329E-2</v>
      </c>
      <c r="T280" s="5">
        <v>0.19160304808174136</v>
      </c>
      <c r="U280" s="5">
        <v>0.10932569476181168</v>
      </c>
      <c r="V280" s="5">
        <v>-25.865553724001643</v>
      </c>
      <c r="W280" s="5">
        <v>236.59171597633133</v>
      </c>
      <c r="X280" s="5">
        <v>262.45726970033297</v>
      </c>
      <c r="Y280" s="5" t="s">
        <v>104</v>
      </c>
    </row>
    <row r="281" spans="1:25" hidden="1" x14ac:dyDescent="0.25">
      <c r="A281" s="5" t="s">
        <v>1096</v>
      </c>
      <c r="B281" s="5" t="s">
        <v>1097</v>
      </c>
      <c r="C281" s="5" t="s">
        <v>1089</v>
      </c>
      <c r="D281" s="5">
        <v>56</v>
      </c>
      <c r="E281" s="5" t="s">
        <v>217</v>
      </c>
      <c r="F281" s="5" t="s">
        <v>43</v>
      </c>
      <c r="G281" s="5" t="s">
        <v>218</v>
      </c>
      <c r="H281" s="5" t="s">
        <v>219</v>
      </c>
      <c r="I281" s="5" t="s">
        <v>95</v>
      </c>
      <c r="J281" s="5">
        <v>901</v>
      </c>
      <c r="K281" s="5">
        <v>2018</v>
      </c>
      <c r="L281" s="5" t="s">
        <v>89</v>
      </c>
      <c r="M281" s="5" t="s">
        <v>90</v>
      </c>
      <c r="N281" s="5" t="s">
        <v>91</v>
      </c>
      <c r="O281" s="5">
        <v>931</v>
      </c>
      <c r="P281" s="5">
        <v>0</v>
      </c>
      <c r="Q281" s="5">
        <v>0</v>
      </c>
      <c r="R281" s="5">
        <v>-30</v>
      </c>
      <c r="S281" s="5">
        <v>-3.2223415682062301E-2</v>
      </c>
      <c r="T281" s="5">
        <v>0.19053708439897699</v>
      </c>
      <c r="U281" s="5">
        <v>0.10833333333333334</v>
      </c>
      <c r="V281" s="5">
        <v>-91</v>
      </c>
      <c r="W281" s="5">
        <v>840</v>
      </c>
      <c r="X281" s="5">
        <v>931</v>
      </c>
      <c r="Y281" s="5" t="s">
        <v>104</v>
      </c>
    </row>
    <row r="282" spans="1:25" hidden="1" x14ac:dyDescent="0.25">
      <c r="A282" s="5" t="s">
        <v>1098</v>
      </c>
      <c r="B282" s="5" t="s">
        <v>1099</v>
      </c>
      <c r="C282" s="5" t="s">
        <v>1089</v>
      </c>
      <c r="D282" s="5">
        <v>56</v>
      </c>
      <c r="E282" s="5" t="s">
        <v>217</v>
      </c>
      <c r="F282" s="5" t="s">
        <v>43</v>
      </c>
      <c r="G282" s="5" t="s">
        <v>218</v>
      </c>
      <c r="H282" s="5" t="s">
        <v>219</v>
      </c>
      <c r="I282" s="5" t="s">
        <v>71</v>
      </c>
      <c r="J282" s="5">
        <v>901</v>
      </c>
      <c r="K282" s="5">
        <v>2018</v>
      </c>
      <c r="L282" s="5" t="s">
        <v>89</v>
      </c>
      <c r="M282" s="5" t="s">
        <v>90</v>
      </c>
      <c r="N282" s="5" t="s">
        <v>91</v>
      </c>
      <c r="O282" s="5">
        <v>931</v>
      </c>
      <c r="P282" s="5">
        <v>0</v>
      </c>
      <c r="Q282" s="5">
        <v>0</v>
      </c>
      <c r="R282" s="5">
        <v>-30</v>
      </c>
      <c r="S282" s="5">
        <v>-3.2223415682062301E-2</v>
      </c>
      <c r="T282" s="5">
        <v>0.19053708439897699</v>
      </c>
      <c r="U282" s="5">
        <v>0.10833333333333334</v>
      </c>
      <c r="V282" s="5">
        <v>-91</v>
      </c>
      <c r="W282" s="5">
        <v>840</v>
      </c>
      <c r="X282" s="5">
        <v>931</v>
      </c>
      <c r="Y282" s="5" t="s">
        <v>104</v>
      </c>
    </row>
    <row r="283" spans="1:25" hidden="1" x14ac:dyDescent="0.25">
      <c r="A283" s="5" t="s">
        <v>1100</v>
      </c>
      <c r="B283" s="5" t="s">
        <v>1101</v>
      </c>
      <c r="C283" s="5" t="s">
        <v>1102</v>
      </c>
      <c r="D283" s="5">
        <v>57</v>
      </c>
      <c r="E283" s="5" t="s">
        <v>220</v>
      </c>
      <c r="F283" s="5" t="s">
        <v>43</v>
      </c>
      <c r="G283" s="5" t="s">
        <v>221</v>
      </c>
      <c r="H283" s="5" t="s">
        <v>222</v>
      </c>
      <c r="I283" s="5" t="s">
        <v>16</v>
      </c>
      <c r="J283" s="5">
        <v>45</v>
      </c>
      <c r="K283" s="5">
        <v>2018</v>
      </c>
      <c r="L283" s="5" t="s">
        <v>89</v>
      </c>
      <c r="M283" s="5" t="s">
        <v>90</v>
      </c>
      <c r="N283" s="5" t="s">
        <v>91</v>
      </c>
      <c r="O283" s="5">
        <v>46.292460646230325</v>
      </c>
      <c r="P283" s="5">
        <v>0</v>
      </c>
      <c r="Q283" s="5">
        <v>0</v>
      </c>
      <c r="R283" s="5">
        <v>-1.2924606462303245</v>
      </c>
      <c r="S283" s="5">
        <v>-2.7919463087248353E-2</v>
      </c>
      <c r="T283" s="5">
        <v>0.21323750831538388</v>
      </c>
      <c r="U283" s="5">
        <v>0.10220144395786487</v>
      </c>
      <c r="V283" s="5">
        <v>-4.2924606462303245</v>
      </c>
      <c r="W283" s="5">
        <v>42</v>
      </c>
      <c r="X283" s="5">
        <v>46.292460646230325</v>
      </c>
      <c r="Y283" s="5" t="s">
        <v>104</v>
      </c>
    </row>
    <row r="284" spans="1:25" hidden="1" x14ac:dyDescent="0.25">
      <c r="A284" s="5" t="s">
        <v>1103</v>
      </c>
      <c r="B284" s="5" t="s">
        <v>1104</v>
      </c>
      <c r="C284" s="5" t="s">
        <v>1102</v>
      </c>
      <c r="D284" s="5">
        <v>57</v>
      </c>
      <c r="E284" s="5" t="s">
        <v>220</v>
      </c>
      <c r="F284" s="5" t="s">
        <v>43</v>
      </c>
      <c r="G284" s="5" t="s">
        <v>221</v>
      </c>
      <c r="H284" s="5" t="s">
        <v>222</v>
      </c>
      <c r="I284" s="5" t="s">
        <v>11</v>
      </c>
      <c r="J284" s="5">
        <v>3319</v>
      </c>
      <c r="K284" s="5">
        <v>2018</v>
      </c>
      <c r="L284" s="5" t="s">
        <v>89</v>
      </c>
      <c r="M284" s="5" t="s">
        <v>90</v>
      </c>
      <c r="N284" s="5" t="s">
        <v>91</v>
      </c>
      <c r="O284" s="5">
        <v>3414.3261529964097</v>
      </c>
      <c r="P284" s="5">
        <v>0</v>
      </c>
      <c r="Q284" s="5">
        <v>0</v>
      </c>
      <c r="R284" s="5">
        <v>-95.326152996409746</v>
      </c>
      <c r="S284" s="5">
        <v>-2.7919463087248297E-2</v>
      </c>
      <c r="T284" s="5">
        <v>0.19881539737124151</v>
      </c>
      <c r="U284" s="5">
        <v>8.909925135451667E-2</v>
      </c>
      <c r="V284" s="5">
        <v>-279.32615299640975</v>
      </c>
      <c r="W284" s="5">
        <v>3135</v>
      </c>
      <c r="X284" s="5">
        <v>3414.3261529964097</v>
      </c>
      <c r="Y284" s="5" t="s">
        <v>104</v>
      </c>
    </row>
    <row r="285" spans="1:25" hidden="1" x14ac:dyDescent="0.25">
      <c r="A285" s="5" t="s">
        <v>1105</v>
      </c>
      <c r="B285" s="5" t="s">
        <v>1106</v>
      </c>
      <c r="C285" s="5" t="s">
        <v>1102</v>
      </c>
      <c r="D285" s="5">
        <v>57</v>
      </c>
      <c r="E285" s="5" t="s">
        <v>220</v>
      </c>
      <c r="F285" s="5" t="s">
        <v>43</v>
      </c>
      <c r="G285" s="5" t="s">
        <v>221</v>
      </c>
      <c r="H285" s="5" t="s">
        <v>222</v>
      </c>
      <c r="I285" s="5" t="s">
        <v>5</v>
      </c>
      <c r="J285" s="5">
        <v>8</v>
      </c>
      <c r="K285" s="5">
        <v>2018</v>
      </c>
      <c r="L285" s="5" t="s">
        <v>89</v>
      </c>
      <c r="M285" s="5" t="s">
        <v>90</v>
      </c>
      <c r="N285" s="5" t="s">
        <v>91</v>
      </c>
      <c r="O285" s="5">
        <v>8.2297707815520571</v>
      </c>
      <c r="P285" s="5">
        <v>0</v>
      </c>
      <c r="Q285" s="5">
        <v>0</v>
      </c>
      <c r="R285" s="5">
        <v>-0.2297707815520571</v>
      </c>
      <c r="S285" s="5">
        <v>-2.7919463087248284E-2</v>
      </c>
      <c r="T285" s="5">
        <v>0.13235500776102493</v>
      </c>
      <c r="U285" s="5">
        <v>2.8721347694007138E-2</v>
      </c>
      <c r="V285" s="5">
        <v>-0.2297707815520571</v>
      </c>
      <c r="W285" s="5">
        <v>8</v>
      </c>
      <c r="X285" s="5">
        <v>8.2297707815520571</v>
      </c>
      <c r="Y285" s="5" t="s">
        <v>104</v>
      </c>
    </row>
    <row r="286" spans="1:25" hidden="1" x14ac:dyDescent="0.25">
      <c r="A286" s="5" t="s">
        <v>1107</v>
      </c>
      <c r="B286" s="5" t="s">
        <v>1108</v>
      </c>
      <c r="C286" s="5" t="s">
        <v>1102</v>
      </c>
      <c r="D286" s="5">
        <v>57</v>
      </c>
      <c r="E286" s="5" t="s">
        <v>220</v>
      </c>
      <c r="F286" s="5" t="s">
        <v>43</v>
      </c>
      <c r="G286" s="5" t="s">
        <v>221</v>
      </c>
      <c r="H286" s="5" t="s">
        <v>222</v>
      </c>
      <c r="I286" s="5" t="s">
        <v>12</v>
      </c>
      <c r="J286" s="5">
        <v>249</v>
      </c>
      <c r="K286" s="5">
        <v>2018</v>
      </c>
      <c r="L286" s="5" t="s">
        <v>89</v>
      </c>
      <c r="M286" s="5" t="s">
        <v>90</v>
      </c>
      <c r="N286" s="5" t="s">
        <v>91</v>
      </c>
      <c r="O286" s="5">
        <v>256.1516155758078</v>
      </c>
      <c r="P286" s="5">
        <v>0</v>
      </c>
      <c r="Q286" s="5">
        <v>0</v>
      </c>
      <c r="R286" s="5">
        <v>-7.1516155758077957</v>
      </c>
      <c r="S286" s="5">
        <v>-2.7919463087248353E-2</v>
      </c>
      <c r="T286" s="5">
        <v>0.1998144550318946</v>
      </c>
      <c r="U286" s="5">
        <v>9.0006874790671473E-2</v>
      </c>
      <c r="V286" s="5">
        <v>-21.151615575807796</v>
      </c>
      <c r="W286" s="5">
        <v>235</v>
      </c>
      <c r="X286" s="5">
        <v>256.1516155758078</v>
      </c>
      <c r="Y286" s="5" t="s">
        <v>104</v>
      </c>
    </row>
    <row r="287" spans="1:25" hidden="1" x14ac:dyDescent="0.25">
      <c r="A287" s="5" t="s">
        <v>1109</v>
      </c>
      <c r="B287" s="5" t="s">
        <v>1110</v>
      </c>
      <c r="C287" s="5" t="s">
        <v>1102</v>
      </c>
      <c r="D287" s="5">
        <v>57</v>
      </c>
      <c r="E287" s="5" t="s">
        <v>220</v>
      </c>
      <c r="F287" s="5" t="s">
        <v>43</v>
      </c>
      <c r="G287" s="5" t="s">
        <v>221</v>
      </c>
      <c r="H287" s="5" t="s">
        <v>222</v>
      </c>
      <c r="I287" s="5" t="s">
        <v>95</v>
      </c>
      <c r="J287" s="5">
        <v>3621</v>
      </c>
      <c r="K287" s="5">
        <v>2018</v>
      </c>
      <c r="L287" s="5" t="s">
        <v>89</v>
      </c>
      <c r="M287" s="5" t="s">
        <v>90</v>
      </c>
      <c r="N287" s="5" t="s">
        <v>91</v>
      </c>
      <c r="O287" s="5">
        <v>3725</v>
      </c>
      <c r="P287" s="5">
        <v>0</v>
      </c>
      <c r="Q287" s="5">
        <v>0</v>
      </c>
      <c r="R287" s="5">
        <v>-104</v>
      </c>
      <c r="S287" s="5">
        <v>-2.7919463087248322E-2</v>
      </c>
      <c r="T287" s="5">
        <v>0.19890569681364662</v>
      </c>
      <c r="U287" s="5">
        <v>8.9181286549707597E-2</v>
      </c>
      <c r="V287" s="5">
        <v>-305</v>
      </c>
      <c r="W287" s="5">
        <v>3420</v>
      </c>
      <c r="X287" s="5">
        <v>3725</v>
      </c>
      <c r="Y287" s="5" t="s">
        <v>104</v>
      </c>
    </row>
    <row r="288" spans="1:25" hidden="1" x14ac:dyDescent="0.25">
      <c r="A288" s="5" t="s">
        <v>1111</v>
      </c>
      <c r="B288" s="5" t="s">
        <v>1112</v>
      </c>
      <c r="C288" s="5" t="s">
        <v>1102</v>
      </c>
      <c r="D288" s="5">
        <v>57</v>
      </c>
      <c r="E288" s="5" t="s">
        <v>220</v>
      </c>
      <c r="F288" s="5" t="s">
        <v>43</v>
      </c>
      <c r="G288" s="5" t="s">
        <v>221</v>
      </c>
      <c r="H288" s="5" t="s">
        <v>222</v>
      </c>
      <c r="I288" s="5" t="s">
        <v>71</v>
      </c>
      <c r="J288" s="5">
        <v>3621</v>
      </c>
      <c r="K288" s="5">
        <v>2018</v>
      </c>
      <c r="L288" s="5" t="s">
        <v>89</v>
      </c>
      <c r="M288" s="5" t="s">
        <v>90</v>
      </c>
      <c r="N288" s="5" t="s">
        <v>91</v>
      </c>
      <c r="O288" s="5">
        <v>3725</v>
      </c>
      <c r="P288" s="5">
        <v>0</v>
      </c>
      <c r="Q288" s="5">
        <v>0</v>
      </c>
      <c r="R288" s="5">
        <v>-104</v>
      </c>
      <c r="S288" s="5">
        <v>-2.7919463087248322E-2</v>
      </c>
      <c r="T288" s="5">
        <v>0.19890569681364662</v>
      </c>
      <c r="U288" s="5">
        <v>8.9181286549707597E-2</v>
      </c>
      <c r="V288" s="5">
        <v>-305</v>
      </c>
      <c r="W288" s="5">
        <v>3420</v>
      </c>
      <c r="X288" s="5">
        <v>3725</v>
      </c>
      <c r="Y288" s="5" t="s">
        <v>104</v>
      </c>
    </row>
    <row r="289" spans="1:25" hidden="1" x14ac:dyDescent="0.25">
      <c r="A289" s="5" t="s">
        <v>1113</v>
      </c>
      <c r="B289" s="5" t="s">
        <v>1114</v>
      </c>
      <c r="C289" s="5" t="s">
        <v>1115</v>
      </c>
      <c r="D289" s="5">
        <v>58</v>
      </c>
      <c r="E289" s="5" t="s">
        <v>223</v>
      </c>
      <c r="F289" s="5" t="s">
        <v>224</v>
      </c>
      <c r="G289" s="5" t="s">
        <v>198</v>
      </c>
      <c r="H289" s="5" t="s">
        <v>118</v>
      </c>
      <c r="I289" s="5" t="s">
        <v>11</v>
      </c>
      <c r="J289" s="5">
        <v>7</v>
      </c>
      <c r="K289" s="5">
        <v>2018</v>
      </c>
      <c r="L289" s="5" t="s">
        <v>89</v>
      </c>
      <c r="M289" s="5" t="s">
        <v>90</v>
      </c>
      <c r="N289" s="5" t="s">
        <v>91</v>
      </c>
      <c r="O289" s="5" t="s">
        <v>92</v>
      </c>
      <c r="P289" s="5" t="s">
        <v>93</v>
      </c>
      <c r="Q289" s="5" t="s">
        <v>93</v>
      </c>
      <c r="R289" s="5" t="s">
        <v>93</v>
      </c>
      <c r="S289" s="5" t="s">
        <v>93</v>
      </c>
      <c r="T289" s="5" t="s">
        <v>93</v>
      </c>
      <c r="U289" s="5" t="s">
        <v>93</v>
      </c>
      <c r="V289" s="5" t="s">
        <v>93</v>
      </c>
      <c r="W289" s="5" t="s">
        <v>93</v>
      </c>
      <c r="X289" s="5">
        <v>7</v>
      </c>
      <c r="Y289" s="5" t="s">
        <v>109</v>
      </c>
    </row>
    <row r="290" spans="1:25" hidden="1" x14ac:dyDescent="0.25">
      <c r="A290" s="5" t="s">
        <v>1116</v>
      </c>
      <c r="B290" s="5" t="s">
        <v>1117</v>
      </c>
      <c r="C290" s="5" t="s">
        <v>1115</v>
      </c>
      <c r="D290" s="5">
        <v>58</v>
      </c>
      <c r="E290" s="5" t="s">
        <v>223</v>
      </c>
      <c r="F290" s="5" t="s">
        <v>224</v>
      </c>
      <c r="G290" s="5" t="s">
        <v>198</v>
      </c>
      <c r="H290" s="5" t="s">
        <v>118</v>
      </c>
      <c r="I290" s="5" t="s">
        <v>14</v>
      </c>
      <c r="J290" s="5">
        <v>9</v>
      </c>
      <c r="K290" s="5">
        <v>2018</v>
      </c>
      <c r="L290" s="5" t="s">
        <v>89</v>
      </c>
      <c r="M290" s="5" t="s">
        <v>90</v>
      </c>
      <c r="N290" s="5" t="s">
        <v>91</v>
      </c>
      <c r="O290" s="5" t="s">
        <v>92</v>
      </c>
      <c r="P290" s="5" t="s">
        <v>93</v>
      </c>
      <c r="Q290" s="5" t="s">
        <v>93</v>
      </c>
      <c r="R290" s="5" t="s">
        <v>93</v>
      </c>
      <c r="S290" s="5" t="s">
        <v>93</v>
      </c>
      <c r="T290" s="5" t="s">
        <v>93</v>
      </c>
      <c r="U290" s="5" t="s">
        <v>93</v>
      </c>
      <c r="V290" s="5" t="s">
        <v>93</v>
      </c>
      <c r="W290" s="5" t="s">
        <v>93</v>
      </c>
      <c r="X290" s="5">
        <v>9</v>
      </c>
      <c r="Y290" s="5" t="s">
        <v>109</v>
      </c>
    </row>
    <row r="291" spans="1:25" hidden="1" x14ac:dyDescent="0.25">
      <c r="A291" s="5" t="s">
        <v>1118</v>
      </c>
      <c r="B291" s="5" t="s">
        <v>1119</v>
      </c>
      <c r="C291" s="5" t="s">
        <v>1115</v>
      </c>
      <c r="D291" s="5">
        <v>58</v>
      </c>
      <c r="E291" s="5" t="s">
        <v>223</v>
      </c>
      <c r="F291" s="5" t="s">
        <v>224</v>
      </c>
      <c r="G291" s="5" t="s">
        <v>198</v>
      </c>
      <c r="H291" s="5" t="s">
        <v>118</v>
      </c>
      <c r="I291" s="5" t="s">
        <v>9</v>
      </c>
      <c r="J291" s="5">
        <v>34</v>
      </c>
      <c r="K291" s="5">
        <v>2018</v>
      </c>
      <c r="L291" s="5" t="s">
        <v>89</v>
      </c>
      <c r="M291" s="5" t="s">
        <v>90</v>
      </c>
      <c r="N291" s="5" t="s">
        <v>91</v>
      </c>
      <c r="O291" s="5" t="s">
        <v>92</v>
      </c>
      <c r="P291" s="5" t="s">
        <v>93</v>
      </c>
      <c r="Q291" s="5" t="s">
        <v>93</v>
      </c>
      <c r="R291" s="5" t="s">
        <v>93</v>
      </c>
      <c r="S291" s="5" t="s">
        <v>93</v>
      </c>
      <c r="T291" s="5" t="s">
        <v>93</v>
      </c>
      <c r="U291" s="5" t="s">
        <v>93</v>
      </c>
      <c r="V291" s="5" t="s">
        <v>93</v>
      </c>
      <c r="W291" s="5" t="s">
        <v>93</v>
      </c>
      <c r="X291" s="5">
        <v>34</v>
      </c>
      <c r="Y291" s="5" t="s">
        <v>109</v>
      </c>
    </row>
    <row r="292" spans="1:25" hidden="1" x14ac:dyDescent="0.25">
      <c r="A292" s="5" t="s">
        <v>1120</v>
      </c>
      <c r="B292" s="5" t="s">
        <v>1121</v>
      </c>
      <c r="C292" s="5" t="s">
        <v>1115</v>
      </c>
      <c r="D292" s="5">
        <v>58</v>
      </c>
      <c r="E292" s="5" t="s">
        <v>223</v>
      </c>
      <c r="F292" s="5" t="s">
        <v>224</v>
      </c>
      <c r="G292" s="5" t="s">
        <v>198</v>
      </c>
      <c r="H292" s="5" t="s">
        <v>118</v>
      </c>
      <c r="I292" s="5" t="s">
        <v>95</v>
      </c>
      <c r="J292" s="5">
        <v>50</v>
      </c>
      <c r="K292" s="5">
        <v>2018</v>
      </c>
      <c r="L292" s="5" t="s">
        <v>89</v>
      </c>
      <c r="M292" s="5" t="s">
        <v>90</v>
      </c>
      <c r="N292" s="5" t="s">
        <v>91</v>
      </c>
      <c r="O292" s="5" t="s">
        <v>92</v>
      </c>
      <c r="P292" s="5" t="s">
        <v>93</v>
      </c>
      <c r="Q292" s="5" t="s">
        <v>93</v>
      </c>
      <c r="R292" s="5" t="s">
        <v>93</v>
      </c>
      <c r="S292" s="5" t="s">
        <v>93</v>
      </c>
      <c r="T292" s="5" t="s">
        <v>93</v>
      </c>
      <c r="U292" s="5" t="s">
        <v>93</v>
      </c>
      <c r="V292" s="5" t="s">
        <v>93</v>
      </c>
      <c r="W292" s="5" t="s">
        <v>93</v>
      </c>
      <c r="X292" s="5">
        <v>50</v>
      </c>
      <c r="Y292" s="5" t="s">
        <v>109</v>
      </c>
    </row>
    <row r="293" spans="1:25" hidden="1" x14ac:dyDescent="0.25">
      <c r="A293" s="5" t="s">
        <v>1122</v>
      </c>
      <c r="B293" s="5" t="s">
        <v>1123</v>
      </c>
      <c r="C293" s="5" t="s">
        <v>1115</v>
      </c>
      <c r="D293" s="5">
        <v>58</v>
      </c>
      <c r="E293" s="5" t="s">
        <v>223</v>
      </c>
      <c r="F293" s="5" t="s">
        <v>224</v>
      </c>
      <c r="G293" s="5" t="s">
        <v>198</v>
      </c>
      <c r="H293" s="5" t="s">
        <v>118</v>
      </c>
      <c r="I293" s="5" t="s">
        <v>71</v>
      </c>
      <c r="J293" s="5" t="s">
        <v>121</v>
      </c>
      <c r="K293" s="5">
        <v>2018</v>
      </c>
      <c r="L293" s="5" t="s">
        <v>89</v>
      </c>
      <c r="M293" s="5" t="s">
        <v>90</v>
      </c>
      <c r="N293" s="5" t="s">
        <v>91</v>
      </c>
      <c r="O293" s="5" t="s">
        <v>92</v>
      </c>
      <c r="P293" s="5" t="s">
        <v>93</v>
      </c>
      <c r="Q293" s="5" t="s">
        <v>93</v>
      </c>
      <c r="R293" s="5" t="s">
        <v>93</v>
      </c>
      <c r="S293" s="5" t="s">
        <v>93</v>
      </c>
      <c r="T293" s="5" t="s">
        <v>93</v>
      </c>
      <c r="U293" s="5" t="s">
        <v>93</v>
      </c>
      <c r="V293" s="5" t="s">
        <v>93</v>
      </c>
      <c r="W293" s="5" t="s">
        <v>93</v>
      </c>
      <c r="X293" s="5" t="s">
        <v>121</v>
      </c>
      <c r="Y293" s="5" t="s">
        <v>109</v>
      </c>
    </row>
    <row r="294" spans="1:25" hidden="1" x14ac:dyDescent="0.25">
      <c r="A294" s="5" t="s">
        <v>1124</v>
      </c>
      <c r="B294" s="5" t="s">
        <v>1125</v>
      </c>
      <c r="C294" s="5" t="s">
        <v>1126</v>
      </c>
      <c r="D294" s="5">
        <v>59</v>
      </c>
      <c r="E294" s="5" t="s">
        <v>225</v>
      </c>
      <c r="F294" s="5" t="s">
        <v>38</v>
      </c>
      <c r="G294" s="5" t="s">
        <v>226</v>
      </c>
      <c r="H294" s="5" t="s">
        <v>227</v>
      </c>
      <c r="I294" s="5" t="s">
        <v>95</v>
      </c>
      <c r="J294" s="5">
        <v>90</v>
      </c>
      <c r="K294" s="5">
        <v>2018</v>
      </c>
      <c r="L294" s="5" t="s">
        <v>89</v>
      </c>
      <c r="M294" s="5" t="s">
        <v>90</v>
      </c>
      <c r="N294" s="5" t="s">
        <v>91</v>
      </c>
      <c r="O294" s="5">
        <v>67.092145015105743</v>
      </c>
      <c r="P294" s="5">
        <v>22.907854984894257</v>
      </c>
      <c r="Q294" s="5">
        <v>0.34143870314083075</v>
      </c>
      <c r="R294" s="5">
        <v>22.907854984894257</v>
      </c>
      <c r="S294" s="5">
        <v>0.34143870314083075</v>
      </c>
      <c r="T294" s="5">
        <v>1.3416263063232575E-2</v>
      </c>
      <c r="U294" s="5">
        <v>-0.25453172205438063</v>
      </c>
      <c r="V294" s="5">
        <v>22.907854984894257</v>
      </c>
      <c r="W294" s="5">
        <v>90</v>
      </c>
      <c r="X294" s="5">
        <v>67.092145015105743</v>
      </c>
      <c r="Y294" s="5" t="s">
        <v>109</v>
      </c>
    </row>
    <row r="295" spans="1:25" hidden="1" x14ac:dyDescent="0.25">
      <c r="A295" s="5" t="s">
        <v>1127</v>
      </c>
      <c r="B295" s="5" t="s">
        <v>1128</v>
      </c>
      <c r="C295" s="5" t="s">
        <v>1126</v>
      </c>
      <c r="D295" s="5">
        <v>59</v>
      </c>
      <c r="E295" s="5" t="s">
        <v>225</v>
      </c>
      <c r="F295" s="5" t="s">
        <v>38</v>
      </c>
      <c r="G295" s="5" t="s">
        <v>226</v>
      </c>
      <c r="H295" s="5" t="s">
        <v>227</v>
      </c>
      <c r="I295" s="5" t="s">
        <v>11</v>
      </c>
      <c r="J295" s="5">
        <v>8</v>
      </c>
      <c r="K295" s="5">
        <v>2018</v>
      </c>
      <c r="L295" s="5" t="s">
        <v>89</v>
      </c>
      <c r="M295" s="5" t="s">
        <v>90</v>
      </c>
      <c r="N295" s="5" t="s">
        <v>91</v>
      </c>
      <c r="O295" s="5">
        <v>5.9637462235649554</v>
      </c>
      <c r="P295" s="5">
        <v>2.0362537764350446</v>
      </c>
      <c r="Q295" s="5">
        <v>0.34143870314083063</v>
      </c>
      <c r="R295" s="5">
        <v>2.0362537764350446</v>
      </c>
      <c r="S295" s="5">
        <v>0.34143870314083063</v>
      </c>
      <c r="T295" s="5">
        <v>1.3416263063232545E-2</v>
      </c>
      <c r="U295" s="5">
        <v>-0.25453172205438057</v>
      </c>
      <c r="V295" s="5">
        <v>2.0362537764350446</v>
      </c>
      <c r="W295" s="5">
        <v>8</v>
      </c>
      <c r="X295" s="5">
        <v>5.9637462235649554</v>
      </c>
      <c r="Y295" s="5" t="s">
        <v>109</v>
      </c>
    </row>
    <row r="296" spans="1:25" hidden="1" x14ac:dyDescent="0.25">
      <c r="A296" s="5" t="s">
        <v>1129</v>
      </c>
      <c r="B296" s="5" t="s">
        <v>1130</v>
      </c>
      <c r="C296" s="5" t="s">
        <v>1126</v>
      </c>
      <c r="D296" s="5">
        <v>59</v>
      </c>
      <c r="E296" s="5" t="s">
        <v>225</v>
      </c>
      <c r="F296" s="5" t="s">
        <v>38</v>
      </c>
      <c r="G296" s="5" t="s">
        <v>226</v>
      </c>
      <c r="H296" s="5" t="s">
        <v>227</v>
      </c>
      <c r="I296" s="5" t="s">
        <v>14</v>
      </c>
      <c r="J296" s="5">
        <v>24</v>
      </c>
      <c r="K296" s="5">
        <v>2018</v>
      </c>
      <c r="L296" s="5" t="s">
        <v>89</v>
      </c>
      <c r="M296" s="5" t="s">
        <v>90</v>
      </c>
      <c r="N296" s="5" t="s">
        <v>91</v>
      </c>
      <c r="O296" s="5">
        <v>17.891238670694865</v>
      </c>
      <c r="P296" s="5">
        <v>6.1087613293051355</v>
      </c>
      <c r="Q296" s="5">
        <v>0.34143870314083075</v>
      </c>
      <c r="R296" s="5">
        <v>6.1087613293051355</v>
      </c>
      <c r="S296" s="5">
        <v>0.34143870314083075</v>
      </c>
      <c r="T296" s="5">
        <v>1.3416263063232547E-2</v>
      </c>
      <c r="U296" s="5">
        <v>-0.25453172205438063</v>
      </c>
      <c r="V296" s="5">
        <v>6.1087613293051355</v>
      </c>
      <c r="W296" s="5">
        <v>24</v>
      </c>
      <c r="X296" s="5">
        <v>17.891238670694865</v>
      </c>
      <c r="Y296" s="5" t="s">
        <v>109</v>
      </c>
    </row>
    <row r="297" spans="1:25" hidden="1" x14ac:dyDescent="0.25">
      <c r="A297" s="5" t="s">
        <v>1131</v>
      </c>
      <c r="B297" s="5" t="s">
        <v>1132</v>
      </c>
      <c r="C297" s="5" t="s">
        <v>1126</v>
      </c>
      <c r="D297" s="5">
        <v>59</v>
      </c>
      <c r="E297" s="5" t="s">
        <v>225</v>
      </c>
      <c r="F297" s="5" t="s">
        <v>38</v>
      </c>
      <c r="G297" s="5" t="s">
        <v>226</v>
      </c>
      <c r="H297" s="5" t="s">
        <v>227</v>
      </c>
      <c r="I297" s="5" t="s">
        <v>71</v>
      </c>
      <c r="J297" s="5">
        <v>90</v>
      </c>
      <c r="K297" s="5">
        <v>2018</v>
      </c>
      <c r="L297" s="5" t="s">
        <v>89</v>
      </c>
      <c r="M297" s="5" t="s">
        <v>90</v>
      </c>
      <c r="N297" s="5" t="s">
        <v>91</v>
      </c>
      <c r="O297" s="5">
        <v>67.092145015105743</v>
      </c>
      <c r="P297" s="5">
        <v>22.907854984894257</v>
      </c>
      <c r="Q297" s="5">
        <v>0.34143870314083075</v>
      </c>
      <c r="R297" s="5">
        <v>22.907854984894257</v>
      </c>
      <c r="S297" s="5">
        <v>0.34143870314083075</v>
      </c>
      <c r="T297" s="5">
        <v>1.3416263063232575E-2</v>
      </c>
      <c r="U297" s="5">
        <v>-0.25453172205438063</v>
      </c>
      <c r="V297" s="5">
        <v>22.907854984894257</v>
      </c>
      <c r="W297" s="5">
        <v>90</v>
      </c>
      <c r="X297" s="5">
        <v>67.092145015105743</v>
      </c>
      <c r="Y297" s="5" t="s">
        <v>109</v>
      </c>
    </row>
    <row r="298" spans="1:25" hidden="1" x14ac:dyDescent="0.25">
      <c r="A298" s="5" t="s">
        <v>1133</v>
      </c>
      <c r="B298" s="5" t="s">
        <v>1134</v>
      </c>
      <c r="C298" s="5" t="s">
        <v>1126</v>
      </c>
      <c r="D298" s="5">
        <v>59</v>
      </c>
      <c r="E298" s="5" t="s">
        <v>225</v>
      </c>
      <c r="F298" s="5" t="s">
        <v>38</v>
      </c>
      <c r="G298" s="5" t="s">
        <v>226</v>
      </c>
      <c r="H298" s="5" t="s">
        <v>227</v>
      </c>
      <c r="I298" s="5" t="s">
        <v>12</v>
      </c>
      <c r="J298" s="5">
        <v>19</v>
      </c>
      <c r="K298" s="5">
        <v>2018</v>
      </c>
      <c r="L298" s="5" t="s">
        <v>89</v>
      </c>
      <c r="M298" s="5" t="s">
        <v>90</v>
      </c>
      <c r="N298" s="5" t="s">
        <v>91</v>
      </c>
      <c r="O298" s="5">
        <v>14.163897280966768</v>
      </c>
      <c r="P298" s="5">
        <v>4.8361027190332315</v>
      </c>
      <c r="Q298" s="5">
        <v>0.34143870314083069</v>
      </c>
      <c r="R298" s="5">
        <v>4.8361027190332315</v>
      </c>
      <c r="S298" s="5">
        <v>0.34143870314083069</v>
      </c>
      <c r="T298" s="5">
        <v>1.3416263063232611E-2</v>
      </c>
      <c r="U298" s="5">
        <v>-0.25453172205438063</v>
      </c>
      <c r="V298" s="5">
        <v>4.8361027190332315</v>
      </c>
      <c r="W298" s="5">
        <v>19</v>
      </c>
      <c r="X298" s="5">
        <v>14.163897280966768</v>
      </c>
      <c r="Y298" s="5" t="s">
        <v>109</v>
      </c>
    </row>
    <row r="299" spans="1:25" hidden="1" x14ac:dyDescent="0.25">
      <c r="A299" s="5" t="s">
        <v>1135</v>
      </c>
      <c r="B299" s="5" t="s">
        <v>1136</v>
      </c>
      <c r="C299" s="5" t="s">
        <v>1126</v>
      </c>
      <c r="D299" s="5">
        <v>59</v>
      </c>
      <c r="E299" s="5" t="s">
        <v>225</v>
      </c>
      <c r="F299" s="5" t="s">
        <v>38</v>
      </c>
      <c r="G299" s="5" t="s">
        <v>226</v>
      </c>
      <c r="H299" s="5" t="s">
        <v>227</v>
      </c>
      <c r="I299" s="5" t="s">
        <v>9</v>
      </c>
      <c r="J299" s="5">
        <v>39</v>
      </c>
      <c r="K299" s="5">
        <v>2018</v>
      </c>
      <c r="L299" s="5" t="s">
        <v>89</v>
      </c>
      <c r="M299" s="5" t="s">
        <v>90</v>
      </c>
      <c r="N299" s="5" t="s">
        <v>91</v>
      </c>
      <c r="O299" s="5">
        <v>29.073262839879156</v>
      </c>
      <c r="P299" s="5">
        <v>9.9267371601208438</v>
      </c>
      <c r="Q299" s="5">
        <v>0.34143870314083069</v>
      </c>
      <c r="R299" s="5">
        <v>9.9267371601208438</v>
      </c>
      <c r="S299" s="5">
        <v>0.34143870314083069</v>
      </c>
      <c r="T299" s="5">
        <v>1.3416263063232641E-2</v>
      </c>
      <c r="U299" s="5">
        <v>-0.25453172205438063</v>
      </c>
      <c r="V299" s="5">
        <v>9.9267371601208438</v>
      </c>
      <c r="W299" s="5">
        <v>39</v>
      </c>
      <c r="X299" s="5">
        <v>29.073262839879156</v>
      </c>
      <c r="Y299" s="5" t="s">
        <v>109</v>
      </c>
    </row>
    <row r="300" spans="1:25" hidden="1" x14ac:dyDescent="0.25">
      <c r="A300" s="5" t="s">
        <v>1137</v>
      </c>
      <c r="B300" s="5" t="s">
        <v>1138</v>
      </c>
      <c r="C300" s="5" t="s">
        <v>1139</v>
      </c>
      <c r="D300" s="5">
        <v>60</v>
      </c>
      <c r="E300" s="5" t="s">
        <v>228</v>
      </c>
      <c r="F300" s="5" t="s">
        <v>38</v>
      </c>
      <c r="G300" s="5" t="s">
        <v>229</v>
      </c>
      <c r="H300" s="5" t="s">
        <v>227</v>
      </c>
      <c r="I300" s="5" t="s">
        <v>15</v>
      </c>
      <c r="J300" s="5">
        <v>1093</v>
      </c>
      <c r="K300" s="5">
        <v>2018</v>
      </c>
      <c r="L300" s="5" t="s">
        <v>89</v>
      </c>
      <c r="M300" s="5" t="s">
        <v>90</v>
      </c>
      <c r="N300" s="5" t="s">
        <v>91</v>
      </c>
      <c r="O300" s="5">
        <v>814.79682779456198</v>
      </c>
      <c r="P300" s="5">
        <v>278.20317220543802</v>
      </c>
      <c r="Q300" s="5">
        <v>0.34143870314083075</v>
      </c>
      <c r="R300" s="5">
        <v>278.20317220543802</v>
      </c>
      <c r="S300" s="5">
        <v>0.34143870314083075</v>
      </c>
      <c r="T300" s="5">
        <v>0.21587703131516264</v>
      </c>
      <c r="U300" s="5">
        <v>-0.10560172580179805</v>
      </c>
      <c r="V300" s="5">
        <v>96.203172205438023</v>
      </c>
      <c r="W300" s="5">
        <v>911</v>
      </c>
      <c r="X300" s="5">
        <v>814.79682779456198</v>
      </c>
      <c r="Y300" s="5" t="s">
        <v>120</v>
      </c>
    </row>
    <row r="301" spans="1:25" hidden="1" x14ac:dyDescent="0.25">
      <c r="A301" s="5" t="s">
        <v>1140</v>
      </c>
      <c r="B301" s="5" t="s">
        <v>1141</v>
      </c>
      <c r="C301" s="5" t="s">
        <v>1139</v>
      </c>
      <c r="D301" s="5">
        <v>60</v>
      </c>
      <c r="E301" s="5" t="s">
        <v>228</v>
      </c>
      <c r="F301" s="5" t="s">
        <v>38</v>
      </c>
      <c r="G301" s="5" t="s">
        <v>229</v>
      </c>
      <c r="H301" s="5" t="s">
        <v>227</v>
      </c>
      <c r="I301" s="5" t="s">
        <v>95</v>
      </c>
      <c r="J301" s="5">
        <v>1234</v>
      </c>
      <c r="K301" s="5">
        <v>2018</v>
      </c>
      <c r="L301" s="5" t="s">
        <v>89</v>
      </c>
      <c r="M301" s="5" t="s">
        <v>90</v>
      </c>
      <c r="N301" s="5" t="s">
        <v>91</v>
      </c>
      <c r="O301" s="5">
        <v>919.90785498489424</v>
      </c>
      <c r="P301" s="5">
        <v>314.09214501510576</v>
      </c>
      <c r="Q301" s="5">
        <v>0.3414387031408308</v>
      </c>
      <c r="R301" s="5">
        <v>314.09214501510576</v>
      </c>
      <c r="S301" s="5">
        <v>0.3414387031408308</v>
      </c>
      <c r="T301" s="5">
        <v>0.21649384107006694</v>
      </c>
      <c r="U301" s="5">
        <v>-0.10514800098745697</v>
      </c>
      <c r="V301" s="5">
        <v>108.09214501510576</v>
      </c>
      <c r="W301" s="5">
        <v>1028</v>
      </c>
      <c r="X301" s="5">
        <v>919.90785498489424</v>
      </c>
      <c r="Y301" s="5" t="s">
        <v>120</v>
      </c>
    </row>
    <row r="302" spans="1:25" hidden="1" x14ac:dyDescent="0.25">
      <c r="A302" s="5" t="s">
        <v>1142</v>
      </c>
      <c r="B302" s="5" t="s">
        <v>1143</v>
      </c>
      <c r="C302" s="5" t="s">
        <v>1139</v>
      </c>
      <c r="D302" s="5">
        <v>60</v>
      </c>
      <c r="E302" s="5" t="s">
        <v>228</v>
      </c>
      <c r="F302" s="5" t="s">
        <v>38</v>
      </c>
      <c r="G302" s="5" t="s">
        <v>229</v>
      </c>
      <c r="H302" s="5" t="s">
        <v>227</v>
      </c>
      <c r="I302" s="5" t="s">
        <v>11</v>
      </c>
      <c r="J302" s="5">
        <v>8</v>
      </c>
      <c r="K302" s="5">
        <v>2018</v>
      </c>
      <c r="L302" s="5" t="s">
        <v>89</v>
      </c>
      <c r="M302" s="5" t="s">
        <v>90</v>
      </c>
      <c r="N302" s="5" t="s">
        <v>91</v>
      </c>
      <c r="O302" s="5">
        <v>5.9637462235649537</v>
      </c>
      <c r="P302" s="5">
        <v>2.0362537764350463</v>
      </c>
      <c r="Q302" s="5">
        <v>0.34143870314083102</v>
      </c>
      <c r="R302" s="5">
        <v>2.0362537764350463</v>
      </c>
      <c r="S302" s="5">
        <v>0.34143870314083102</v>
      </c>
      <c r="T302" s="5">
        <v>0.15819001492940843</v>
      </c>
      <c r="U302" s="5">
        <v>-0.1480362537764352</v>
      </c>
      <c r="V302" s="5">
        <v>1.0362537764350463</v>
      </c>
      <c r="W302" s="5">
        <v>7</v>
      </c>
      <c r="X302" s="5">
        <v>5.9637462235649537</v>
      </c>
      <c r="Y302" s="5" t="s">
        <v>120</v>
      </c>
    </row>
    <row r="303" spans="1:25" hidden="1" x14ac:dyDescent="0.25">
      <c r="A303" s="5" t="s">
        <v>1144</v>
      </c>
      <c r="B303" s="5" t="s">
        <v>1145</v>
      </c>
      <c r="C303" s="5" t="s">
        <v>1139</v>
      </c>
      <c r="D303" s="5">
        <v>60</v>
      </c>
      <c r="E303" s="5" t="s">
        <v>228</v>
      </c>
      <c r="F303" s="5" t="s">
        <v>38</v>
      </c>
      <c r="G303" s="5" t="s">
        <v>229</v>
      </c>
      <c r="H303" s="5" t="s">
        <v>227</v>
      </c>
      <c r="I303" s="5" t="s">
        <v>14</v>
      </c>
      <c r="J303" s="5">
        <v>11</v>
      </c>
      <c r="K303" s="5">
        <v>2018</v>
      </c>
      <c r="L303" s="5" t="s">
        <v>89</v>
      </c>
      <c r="M303" s="5" t="s">
        <v>90</v>
      </c>
      <c r="N303" s="5" t="s">
        <v>91</v>
      </c>
      <c r="O303" s="5">
        <v>8.2001510574018113</v>
      </c>
      <c r="P303" s="5">
        <v>2.7998489425981887</v>
      </c>
      <c r="Q303" s="5">
        <v>0.34143870314083102</v>
      </c>
      <c r="R303" s="5">
        <v>2.7998489425981887</v>
      </c>
      <c r="S303" s="5">
        <v>0.34143870314083102</v>
      </c>
      <c r="T303" s="5">
        <v>0.23861987707728388</v>
      </c>
      <c r="U303" s="5">
        <v>-8.8872104733132076E-2</v>
      </c>
      <c r="V303" s="5">
        <v>0.79984894259818873</v>
      </c>
      <c r="W303" s="5">
        <v>9</v>
      </c>
      <c r="X303" s="5">
        <v>8.2001510574018113</v>
      </c>
      <c r="Y303" s="5" t="s">
        <v>120</v>
      </c>
    </row>
    <row r="304" spans="1:25" hidden="1" x14ac:dyDescent="0.25">
      <c r="A304" s="5" t="s">
        <v>1146</v>
      </c>
      <c r="B304" s="5" t="s">
        <v>1147</v>
      </c>
      <c r="C304" s="5" t="s">
        <v>1139</v>
      </c>
      <c r="D304" s="5">
        <v>60</v>
      </c>
      <c r="E304" s="5" t="s">
        <v>228</v>
      </c>
      <c r="F304" s="5" t="s">
        <v>38</v>
      </c>
      <c r="G304" s="5" t="s">
        <v>229</v>
      </c>
      <c r="H304" s="5" t="s">
        <v>227</v>
      </c>
      <c r="I304" s="5" t="s">
        <v>4</v>
      </c>
      <c r="J304" s="5">
        <v>8</v>
      </c>
      <c r="K304" s="5">
        <v>2018</v>
      </c>
      <c r="L304" s="5" t="s">
        <v>89</v>
      </c>
      <c r="M304" s="5" t="s">
        <v>90</v>
      </c>
      <c r="N304" s="5" t="s">
        <v>91</v>
      </c>
      <c r="O304" s="5">
        <v>5.9637462235649537</v>
      </c>
      <c r="P304" s="5">
        <v>2.0362537764350463</v>
      </c>
      <c r="Q304" s="5">
        <v>0.34143870314083102</v>
      </c>
      <c r="R304" s="5">
        <v>2.0362537764350463</v>
      </c>
      <c r="S304" s="5">
        <v>0.34143870314083102</v>
      </c>
      <c r="T304" s="5">
        <v>0.15819001492940843</v>
      </c>
      <c r="U304" s="5">
        <v>-0.1480362537764352</v>
      </c>
      <c r="V304" s="5">
        <v>1.0362537764350463</v>
      </c>
      <c r="W304" s="5">
        <v>7</v>
      </c>
      <c r="X304" s="5">
        <v>5.9637462235649537</v>
      </c>
      <c r="Y304" s="5" t="s">
        <v>120</v>
      </c>
    </row>
    <row r="305" spans="1:25" hidden="1" x14ac:dyDescent="0.25">
      <c r="A305" s="5" t="s">
        <v>1148</v>
      </c>
      <c r="B305" s="5" t="s">
        <v>1149</v>
      </c>
      <c r="C305" s="5" t="s">
        <v>1139</v>
      </c>
      <c r="D305" s="5">
        <v>60</v>
      </c>
      <c r="E305" s="5" t="s">
        <v>228</v>
      </c>
      <c r="F305" s="5" t="s">
        <v>38</v>
      </c>
      <c r="G305" s="5" t="s">
        <v>229</v>
      </c>
      <c r="H305" s="5" t="s">
        <v>227</v>
      </c>
      <c r="I305" s="5" t="s">
        <v>7</v>
      </c>
      <c r="J305" s="5">
        <v>43</v>
      </c>
      <c r="K305" s="5">
        <v>2018</v>
      </c>
      <c r="L305" s="5" t="s">
        <v>89</v>
      </c>
      <c r="M305" s="5" t="s">
        <v>90</v>
      </c>
      <c r="N305" s="5" t="s">
        <v>91</v>
      </c>
      <c r="O305" s="5">
        <v>32.055135951661626</v>
      </c>
      <c r="P305" s="5">
        <v>10.944864048338374</v>
      </c>
      <c r="Q305" s="5">
        <v>0.34143870314083102</v>
      </c>
      <c r="R305" s="5">
        <v>10.944864048338374</v>
      </c>
      <c r="S305" s="5">
        <v>0.34143870314083102</v>
      </c>
      <c r="T305" s="5">
        <v>0.24505426604911407</v>
      </c>
      <c r="U305" s="5">
        <v>-8.4138972809667825E-2</v>
      </c>
      <c r="V305" s="5">
        <v>2.9448640483383741</v>
      </c>
      <c r="W305" s="5">
        <v>35</v>
      </c>
      <c r="X305" s="5">
        <v>32.055135951661626</v>
      </c>
      <c r="Y305" s="5" t="s">
        <v>120</v>
      </c>
    </row>
    <row r="306" spans="1:25" hidden="1" x14ac:dyDescent="0.25">
      <c r="A306" s="5" t="s">
        <v>1150</v>
      </c>
      <c r="B306" s="5" t="s">
        <v>1151</v>
      </c>
      <c r="C306" s="5" t="s">
        <v>1139</v>
      </c>
      <c r="D306" s="5">
        <v>60</v>
      </c>
      <c r="E306" s="5" t="s">
        <v>228</v>
      </c>
      <c r="F306" s="5" t="s">
        <v>38</v>
      </c>
      <c r="G306" s="5" t="s">
        <v>229</v>
      </c>
      <c r="H306" s="5" t="s">
        <v>227</v>
      </c>
      <c r="I306" s="5" t="s">
        <v>71</v>
      </c>
      <c r="J306" s="5">
        <v>1234</v>
      </c>
      <c r="K306" s="5">
        <v>2018</v>
      </c>
      <c r="L306" s="5" t="s">
        <v>89</v>
      </c>
      <c r="M306" s="5" t="s">
        <v>90</v>
      </c>
      <c r="N306" s="5" t="s">
        <v>91</v>
      </c>
      <c r="O306" s="5">
        <v>919.90785498489424</v>
      </c>
      <c r="P306" s="5">
        <v>314.09214501510576</v>
      </c>
      <c r="Q306" s="5">
        <v>0.3414387031408308</v>
      </c>
      <c r="R306" s="5">
        <v>314.09214501510576</v>
      </c>
      <c r="S306" s="5">
        <v>0.3414387031408308</v>
      </c>
      <c r="T306" s="5">
        <v>0.21649384107006694</v>
      </c>
      <c r="U306" s="5">
        <v>-0.10514800098745697</v>
      </c>
      <c r="V306" s="5">
        <v>108.09214501510576</v>
      </c>
      <c r="W306" s="5">
        <v>1028</v>
      </c>
      <c r="X306" s="5">
        <v>919.90785498489424</v>
      </c>
      <c r="Y306" s="5" t="s">
        <v>120</v>
      </c>
    </row>
    <row r="307" spans="1:25" hidden="1" x14ac:dyDescent="0.25">
      <c r="A307" s="5" t="s">
        <v>1152</v>
      </c>
      <c r="B307" s="5" t="s">
        <v>1153</v>
      </c>
      <c r="C307" s="5" t="s">
        <v>1139</v>
      </c>
      <c r="D307" s="5">
        <v>60</v>
      </c>
      <c r="E307" s="5" t="s">
        <v>228</v>
      </c>
      <c r="F307" s="5" t="s">
        <v>38</v>
      </c>
      <c r="G307" s="5" t="s">
        <v>229</v>
      </c>
      <c r="H307" s="5" t="s">
        <v>227</v>
      </c>
      <c r="I307" s="5" t="s">
        <v>12</v>
      </c>
      <c r="J307" s="5">
        <v>51</v>
      </c>
      <c r="K307" s="5">
        <v>2018</v>
      </c>
      <c r="L307" s="5" t="s">
        <v>89</v>
      </c>
      <c r="M307" s="5" t="s">
        <v>90</v>
      </c>
      <c r="N307" s="5" t="s">
        <v>91</v>
      </c>
      <c r="O307" s="5">
        <v>38.018882175226587</v>
      </c>
      <c r="P307" s="5">
        <v>12.981117824773413</v>
      </c>
      <c r="Q307" s="5">
        <v>0.3414387031408308</v>
      </c>
      <c r="R307" s="5">
        <v>12.981117824773413</v>
      </c>
      <c r="S307" s="5">
        <v>0.3414387031408308</v>
      </c>
      <c r="T307" s="5">
        <v>0.20195882363313619</v>
      </c>
      <c r="U307" s="5">
        <v>-0.1158399494133352</v>
      </c>
      <c r="V307" s="5">
        <v>4.9811178247734134</v>
      </c>
      <c r="W307" s="5">
        <v>43</v>
      </c>
      <c r="X307" s="5">
        <v>38.018882175226587</v>
      </c>
      <c r="Y307" s="5" t="s">
        <v>120</v>
      </c>
    </row>
    <row r="308" spans="1:25" hidden="1" x14ac:dyDescent="0.25">
      <c r="A308" s="5" t="s">
        <v>1154</v>
      </c>
      <c r="B308" s="5" t="s">
        <v>1155</v>
      </c>
      <c r="C308" s="5" t="s">
        <v>1139</v>
      </c>
      <c r="D308" s="5">
        <v>60</v>
      </c>
      <c r="E308" s="5" t="s">
        <v>228</v>
      </c>
      <c r="F308" s="5" t="s">
        <v>38</v>
      </c>
      <c r="G308" s="5" t="s">
        <v>229</v>
      </c>
      <c r="H308" s="5" t="s">
        <v>227</v>
      </c>
      <c r="I308" s="5" t="s">
        <v>9</v>
      </c>
      <c r="J308" s="5">
        <v>20</v>
      </c>
      <c r="K308" s="5">
        <v>2018</v>
      </c>
      <c r="L308" s="5" t="s">
        <v>89</v>
      </c>
      <c r="M308" s="5" t="s">
        <v>90</v>
      </c>
      <c r="N308" s="5" t="s">
        <v>91</v>
      </c>
      <c r="O308" s="5">
        <v>14.909365558912386</v>
      </c>
      <c r="P308" s="5">
        <v>5.0906344410876141</v>
      </c>
      <c r="Q308" s="5">
        <v>0.34143870314083086</v>
      </c>
      <c r="R308" s="5">
        <v>5.0906344410876141</v>
      </c>
      <c r="S308" s="5">
        <v>0.34143870314083086</v>
      </c>
      <c r="T308" s="5">
        <v>0.26677032882904045</v>
      </c>
      <c r="U308" s="5">
        <v>-6.8164652567975881E-2</v>
      </c>
      <c r="V308" s="5">
        <v>1.0906344410876141</v>
      </c>
      <c r="W308" s="5">
        <v>16</v>
      </c>
      <c r="X308" s="5">
        <v>14.909365558912386</v>
      </c>
      <c r="Y308" s="5" t="s">
        <v>120</v>
      </c>
    </row>
    <row r="309" spans="1:25" hidden="1" x14ac:dyDescent="0.25">
      <c r="A309" s="5" t="s">
        <v>1156</v>
      </c>
      <c r="B309" s="5" t="s">
        <v>1157</v>
      </c>
      <c r="C309" s="5" t="s">
        <v>1158</v>
      </c>
      <c r="D309" s="5">
        <v>61</v>
      </c>
      <c r="E309" s="5" t="s">
        <v>230</v>
      </c>
      <c r="F309" s="5" t="s">
        <v>38</v>
      </c>
      <c r="G309" s="5" t="s">
        <v>231</v>
      </c>
      <c r="H309" s="5" t="s">
        <v>232</v>
      </c>
      <c r="I309" s="5" t="s">
        <v>95</v>
      </c>
      <c r="J309" s="5">
        <v>4661</v>
      </c>
      <c r="K309" s="5">
        <v>2018</v>
      </c>
      <c r="L309" s="5" t="s">
        <v>89</v>
      </c>
      <c r="M309" s="5" t="s">
        <v>90</v>
      </c>
      <c r="N309" s="5" t="s">
        <v>91</v>
      </c>
      <c r="O309" s="5">
        <v>4142</v>
      </c>
      <c r="P309" s="5">
        <v>519</v>
      </c>
      <c r="Q309" s="5">
        <v>0.12530178657653307</v>
      </c>
      <c r="R309" s="5">
        <v>519</v>
      </c>
      <c r="S309" s="5">
        <v>0.12530178657653307</v>
      </c>
      <c r="T309" s="5">
        <v>0.19953663481030987</v>
      </c>
      <c r="U309" s="5">
        <v>6.6426364572605562E-2</v>
      </c>
      <c r="V309" s="5">
        <v>-258</v>
      </c>
      <c r="W309" s="5">
        <v>3884</v>
      </c>
      <c r="X309" s="5">
        <v>4142</v>
      </c>
      <c r="Y309" s="5" t="s">
        <v>120</v>
      </c>
    </row>
    <row r="310" spans="1:25" hidden="1" x14ac:dyDescent="0.25">
      <c r="A310" s="5" t="s">
        <v>1159</v>
      </c>
      <c r="B310" s="5" t="s">
        <v>1160</v>
      </c>
      <c r="C310" s="5" t="s">
        <v>1158</v>
      </c>
      <c r="D310" s="5">
        <v>61</v>
      </c>
      <c r="E310" s="5" t="s">
        <v>230</v>
      </c>
      <c r="F310" s="5" t="s">
        <v>38</v>
      </c>
      <c r="G310" s="5" t="s">
        <v>231</v>
      </c>
      <c r="H310" s="5" t="s">
        <v>232</v>
      </c>
      <c r="I310" s="5" t="s">
        <v>11</v>
      </c>
      <c r="J310" s="5">
        <v>7</v>
      </c>
      <c r="K310" s="5">
        <v>2018</v>
      </c>
      <c r="L310" s="5" t="s">
        <v>89</v>
      </c>
      <c r="M310" s="5" t="s">
        <v>90</v>
      </c>
      <c r="N310" s="5" t="s">
        <v>91</v>
      </c>
      <c r="O310" s="5">
        <v>6.2205535292855609</v>
      </c>
      <c r="P310" s="5">
        <v>0.77944647071443907</v>
      </c>
      <c r="Q310" s="5">
        <v>0.1253017865765331</v>
      </c>
      <c r="R310" s="5">
        <v>0.77944647071443907</v>
      </c>
      <c r="S310" s="5">
        <v>0.1253017865765331</v>
      </c>
      <c r="T310" s="5">
        <v>0.16616613127450147</v>
      </c>
      <c r="U310" s="5">
        <v>3.6758921547593491E-2</v>
      </c>
      <c r="V310" s="5">
        <v>-0.22055352928556093</v>
      </c>
      <c r="W310" s="5">
        <v>6</v>
      </c>
      <c r="X310" s="5">
        <v>6.2205535292855609</v>
      </c>
      <c r="Y310" s="5" t="s">
        <v>120</v>
      </c>
    </row>
    <row r="311" spans="1:25" hidden="1" x14ac:dyDescent="0.25">
      <c r="A311" s="5" t="s">
        <v>1161</v>
      </c>
      <c r="B311" s="5" t="s">
        <v>1162</v>
      </c>
      <c r="C311" s="5" t="s">
        <v>1158</v>
      </c>
      <c r="D311" s="5">
        <v>61</v>
      </c>
      <c r="E311" s="5" t="s">
        <v>230</v>
      </c>
      <c r="F311" s="5" t="s">
        <v>38</v>
      </c>
      <c r="G311" s="5" t="s">
        <v>231</v>
      </c>
      <c r="H311" s="5" t="s">
        <v>232</v>
      </c>
      <c r="I311" s="5" t="s">
        <v>14</v>
      </c>
      <c r="J311" s="5">
        <v>335</v>
      </c>
      <c r="K311" s="5">
        <v>2018</v>
      </c>
      <c r="L311" s="5" t="s">
        <v>89</v>
      </c>
      <c r="M311" s="5" t="s">
        <v>90</v>
      </c>
      <c r="N311" s="5" t="s">
        <v>91</v>
      </c>
      <c r="O311" s="5">
        <v>297.69791890152328</v>
      </c>
      <c r="P311" s="5">
        <v>37.302081098476719</v>
      </c>
      <c r="Q311" s="5">
        <v>0.12530178657653307</v>
      </c>
      <c r="R311" s="5">
        <v>37.302081098476719</v>
      </c>
      <c r="S311" s="5">
        <v>0.12530178657653307</v>
      </c>
      <c r="T311" s="5">
        <v>0.1312711987749749</v>
      </c>
      <c r="U311" s="5">
        <v>5.7362125051462183E-3</v>
      </c>
      <c r="V311" s="5">
        <v>-1.6979189015232805</v>
      </c>
      <c r="W311" s="5">
        <v>296</v>
      </c>
      <c r="X311" s="5">
        <v>297.69791890152328</v>
      </c>
      <c r="Y311" s="5" t="s">
        <v>120</v>
      </c>
    </row>
    <row r="312" spans="1:25" hidden="1" x14ac:dyDescent="0.25">
      <c r="A312" s="5" t="s">
        <v>1163</v>
      </c>
      <c r="B312" s="5" t="s">
        <v>1164</v>
      </c>
      <c r="C312" s="5" t="s">
        <v>1158</v>
      </c>
      <c r="D312" s="5">
        <v>61</v>
      </c>
      <c r="E312" s="5" t="s">
        <v>230</v>
      </c>
      <c r="F312" s="5" t="s">
        <v>38</v>
      </c>
      <c r="G312" s="5" t="s">
        <v>231</v>
      </c>
      <c r="H312" s="5" t="s">
        <v>232</v>
      </c>
      <c r="I312" s="5" t="s">
        <v>4</v>
      </c>
      <c r="J312" s="5">
        <v>329</v>
      </c>
      <c r="K312" s="5">
        <v>2018</v>
      </c>
      <c r="L312" s="5" t="s">
        <v>89</v>
      </c>
      <c r="M312" s="5" t="s">
        <v>90</v>
      </c>
      <c r="N312" s="5" t="s">
        <v>91</v>
      </c>
      <c r="O312" s="5">
        <v>292.36601587642139</v>
      </c>
      <c r="P312" s="5">
        <v>36.633984123578614</v>
      </c>
      <c r="Q312" s="5">
        <v>0.12530178657653301</v>
      </c>
      <c r="R312" s="5">
        <v>36.633984123578614</v>
      </c>
      <c r="S312" s="5">
        <v>0.12530178657653301</v>
      </c>
      <c r="T312" s="5">
        <v>0.19585036007057963</v>
      </c>
      <c r="U312" s="5">
        <v>6.3149148641532316E-2</v>
      </c>
      <c r="V312" s="5">
        <v>-17.366015876421386</v>
      </c>
      <c r="W312" s="5">
        <v>275</v>
      </c>
      <c r="X312" s="5">
        <v>292.36601587642139</v>
      </c>
      <c r="Y312" s="5" t="s">
        <v>120</v>
      </c>
    </row>
    <row r="313" spans="1:25" hidden="1" x14ac:dyDescent="0.25">
      <c r="A313" s="5" t="s">
        <v>1165</v>
      </c>
      <c r="B313" s="5" t="s">
        <v>1166</v>
      </c>
      <c r="C313" s="5" t="s">
        <v>1158</v>
      </c>
      <c r="D313" s="5">
        <v>61</v>
      </c>
      <c r="E313" s="5" t="s">
        <v>230</v>
      </c>
      <c r="F313" s="5" t="s">
        <v>38</v>
      </c>
      <c r="G313" s="5" t="s">
        <v>231</v>
      </c>
      <c r="H313" s="5" t="s">
        <v>232</v>
      </c>
      <c r="I313" s="5" t="s">
        <v>71</v>
      </c>
      <c r="J313" s="5">
        <v>4661</v>
      </c>
      <c r="K313" s="5">
        <v>2018</v>
      </c>
      <c r="L313" s="5" t="s">
        <v>89</v>
      </c>
      <c r="M313" s="5" t="s">
        <v>90</v>
      </c>
      <c r="N313" s="5" t="s">
        <v>91</v>
      </c>
      <c r="O313" s="5">
        <v>4142</v>
      </c>
      <c r="P313" s="5">
        <v>519</v>
      </c>
      <c r="Q313" s="1">
        <v>0.12530178657653307</v>
      </c>
      <c r="R313" s="5">
        <v>519</v>
      </c>
      <c r="S313" s="5">
        <v>0.12530178657653307</v>
      </c>
      <c r="T313" s="5">
        <v>0.19953663481030987</v>
      </c>
      <c r="U313" s="5">
        <v>6.6426364572605562E-2</v>
      </c>
      <c r="V313" s="5">
        <v>-258</v>
      </c>
      <c r="W313" s="5">
        <v>3884</v>
      </c>
      <c r="X313" s="5">
        <v>4142</v>
      </c>
      <c r="Y313" s="5" t="s">
        <v>120</v>
      </c>
    </row>
    <row r="314" spans="1:25" hidden="1" x14ac:dyDescent="0.25">
      <c r="A314" s="5" t="s">
        <v>1167</v>
      </c>
      <c r="B314" s="5" t="s">
        <v>1168</v>
      </c>
      <c r="C314" s="5" t="s">
        <v>1158</v>
      </c>
      <c r="D314" s="5">
        <v>61</v>
      </c>
      <c r="E314" s="5" t="s">
        <v>230</v>
      </c>
      <c r="F314" s="5" t="s">
        <v>38</v>
      </c>
      <c r="G314" s="5" t="s">
        <v>231</v>
      </c>
      <c r="H314" s="5" t="s">
        <v>232</v>
      </c>
      <c r="I314" s="5" t="s">
        <v>12</v>
      </c>
      <c r="J314" s="5">
        <v>3710</v>
      </c>
      <c r="K314" s="5">
        <v>2018</v>
      </c>
      <c r="L314" s="5" t="s">
        <v>89</v>
      </c>
      <c r="M314" s="5" t="s">
        <v>90</v>
      </c>
      <c r="N314" s="5" t="s">
        <v>91</v>
      </c>
      <c r="O314" s="5">
        <v>3296.8933705213472</v>
      </c>
      <c r="P314" s="5">
        <v>413.10662947865285</v>
      </c>
      <c r="Q314" s="5">
        <v>0.12530178657653315</v>
      </c>
      <c r="R314" s="5">
        <v>413.10662947865285</v>
      </c>
      <c r="S314" s="5">
        <v>0.12530178657653315</v>
      </c>
      <c r="T314" s="5">
        <v>0.20013213509803032</v>
      </c>
      <c r="U314" s="5">
        <v>6.6955783340241798E-2</v>
      </c>
      <c r="V314" s="5">
        <v>-206.89337052134715</v>
      </c>
      <c r="W314" s="5">
        <v>3090</v>
      </c>
      <c r="X314" s="5">
        <v>3296.8933705213472</v>
      </c>
      <c r="Y314" s="5" t="s">
        <v>120</v>
      </c>
    </row>
    <row r="315" spans="1:25" hidden="1" x14ac:dyDescent="0.25">
      <c r="A315" s="5" t="s">
        <v>1169</v>
      </c>
      <c r="B315" s="5" t="s">
        <v>1170</v>
      </c>
      <c r="C315" s="5" t="s">
        <v>1158</v>
      </c>
      <c r="D315" s="5">
        <v>61</v>
      </c>
      <c r="E315" s="5" t="s">
        <v>230</v>
      </c>
      <c r="F315" s="5" t="s">
        <v>38</v>
      </c>
      <c r="G315" s="5" t="s">
        <v>231</v>
      </c>
      <c r="H315" s="5" t="s">
        <v>232</v>
      </c>
      <c r="I315" s="5" t="s">
        <v>9</v>
      </c>
      <c r="J315" s="5">
        <v>260</v>
      </c>
      <c r="K315" s="5">
        <v>2018</v>
      </c>
      <c r="L315" s="5" t="s">
        <v>89</v>
      </c>
      <c r="M315" s="5" t="s">
        <v>90</v>
      </c>
      <c r="N315" s="5" t="s">
        <v>91</v>
      </c>
      <c r="O315" s="5">
        <v>231.0491310877494</v>
      </c>
      <c r="P315" s="5">
        <v>28.950868912250598</v>
      </c>
      <c r="Q315" s="5">
        <v>0.12530178657653313</v>
      </c>
      <c r="R315" s="5">
        <v>28.950868912250598</v>
      </c>
      <c r="S315" s="5">
        <v>0.12530178657653313</v>
      </c>
      <c r="T315" s="5">
        <v>0.19764263646360899</v>
      </c>
      <c r="U315" s="5">
        <v>6.4742539574882033E-2</v>
      </c>
      <c r="V315" s="5">
        <v>-14.049131087749402</v>
      </c>
      <c r="W315" s="5">
        <v>217</v>
      </c>
      <c r="X315" s="5">
        <v>231.0491310877494</v>
      </c>
      <c r="Y315" s="5" t="s">
        <v>120</v>
      </c>
    </row>
    <row r="316" spans="1:25" hidden="1" x14ac:dyDescent="0.25">
      <c r="A316" s="5" t="s">
        <v>1171</v>
      </c>
      <c r="B316" s="5" t="s">
        <v>1172</v>
      </c>
      <c r="C316" s="5" t="s">
        <v>1173</v>
      </c>
      <c r="D316" s="5">
        <v>62</v>
      </c>
      <c r="E316" s="5" t="s">
        <v>233</v>
      </c>
      <c r="F316" s="5" t="s">
        <v>234</v>
      </c>
      <c r="G316" s="5" t="s">
        <v>235</v>
      </c>
      <c r="H316" s="5" t="s">
        <v>118</v>
      </c>
      <c r="I316" s="5" t="s">
        <v>15</v>
      </c>
      <c r="J316" s="5">
        <v>16</v>
      </c>
      <c r="K316" s="5">
        <v>2018</v>
      </c>
      <c r="L316" s="5" t="s">
        <v>89</v>
      </c>
      <c r="M316" s="5" t="s">
        <v>90</v>
      </c>
      <c r="N316" s="5" t="s">
        <v>91</v>
      </c>
      <c r="O316" s="5" t="s">
        <v>92</v>
      </c>
      <c r="P316" s="5" t="s">
        <v>93</v>
      </c>
      <c r="Q316" s="5" t="s">
        <v>93</v>
      </c>
      <c r="R316" s="5" t="s">
        <v>93</v>
      </c>
      <c r="S316" s="5" t="s">
        <v>93</v>
      </c>
      <c r="T316" s="5" t="s">
        <v>93</v>
      </c>
      <c r="U316" s="5" t="s">
        <v>93</v>
      </c>
      <c r="V316" s="5" t="s">
        <v>93</v>
      </c>
      <c r="W316" s="5" t="s">
        <v>93</v>
      </c>
      <c r="X316" s="5">
        <v>16</v>
      </c>
      <c r="Y316" s="5" t="s">
        <v>104</v>
      </c>
    </row>
    <row r="317" spans="1:25" hidden="1" x14ac:dyDescent="0.25">
      <c r="A317" s="5" t="s">
        <v>1174</v>
      </c>
      <c r="B317" s="5" t="s">
        <v>1175</v>
      </c>
      <c r="C317" s="5" t="s">
        <v>1173</v>
      </c>
      <c r="D317" s="5">
        <v>62</v>
      </c>
      <c r="E317" s="5" t="s">
        <v>233</v>
      </c>
      <c r="F317" s="5" t="s">
        <v>234</v>
      </c>
      <c r="G317" s="5" t="s">
        <v>235</v>
      </c>
      <c r="H317" s="5" t="s">
        <v>118</v>
      </c>
      <c r="I317" s="5" t="s">
        <v>21</v>
      </c>
      <c r="J317" s="5">
        <v>16</v>
      </c>
      <c r="K317" s="5">
        <v>2018</v>
      </c>
      <c r="L317" s="5" t="s">
        <v>89</v>
      </c>
      <c r="M317" s="5" t="s">
        <v>90</v>
      </c>
      <c r="N317" s="5" t="s">
        <v>91</v>
      </c>
      <c r="O317" s="5" t="s">
        <v>92</v>
      </c>
      <c r="P317" s="5" t="s">
        <v>93</v>
      </c>
      <c r="Q317" s="5" t="s">
        <v>93</v>
      </c>
      <c r="R317" s="5" t="s">
        <v>93</v>
      </c>
      <c r="S317" s="5" t="s">
        <v>93</v>
      </c>
      <c r="T317" s="5" t="s">
        <v>93</v>
      </c>
      <c r="U317" s="5" t="s">
        <v>93</v>
      </c>
      <c r="V317" s="5" t="s">
        <v>93</v>
      </c>
      <c r="W317" s="5" t="s">
        <v>93</v>
      </c>
      <c r="X317" s="5">
        <v>16</v>
      </c>
      <c r="Y317" s="5" t="s">
        <v>104</v>
      </c>
    </row>
    <row r="318" spans="1:25" hidden="1" x14ac:dyDescent="0.25">
      <c r="A318" s="5" t="s">
        <v>1176</v>
      </c>
      <c r="B318" s="5" t="s">
        <v>1177</v>
      </c>
      <c r="C318" s="5" t="s">
        <v>1173</v>
      </c>
      <c r="D318" s="5">
        <v>62</v>
      </c>
      <c r="E318" s="5" t="s">
        <v>233</v>
      </c>
      <c r="F318" s="5" t="s">
        <v>234</v>
      </c>
      <c r="G318" s="5" t="s">
        <v>235</v>
      </c>
      <c r="H318" s="5" t="s">
        <v>118</v>
      </c>
      <c r="I318" s="5" t="s">
        <v>11</v>
      </c>
      <c r="J318" s="5">
        <v>259</v>
      </c>
      <c r="K318" s="5">
        <v>2018</v>
      </c>
      <c r="L318" s="5" t="s">
        <v>89</v>
      </c>
      <c r="M318" s="5" t="s">
        <v>90</v>
      </c>
      <c r="N318" s="5" t="s">
        <v>91</v>
      </c>
      <c r="O318" s="5" t="s">
        <v>92</v>
      </c>
      <c r="P318" s="5" t="s">
        <v>93</v>
      </c>
      <c r="Q318" s="5" t="s">
        <v>93</v>
      </c>
      <c r="R318" s="5" t="s">
        <v>93</v>
      </c>
      <c r="S318" s="5" t="s">
        <v>93</v>
      </c>
      <c r="T318" s="5" t="s">
        <v>93</v>
      </c>
      <c r="U318" s="5" t="s">
        <v>93</v>
      </c>
      <c r="V318" s="5" t="s">
        <v>93</v>
      </c>
      <c r="W318" s="5" t="s">
        <v>93</v>
      </c>
      <c r="X318" s="5">
        <v>259</v>
      </c>
      <c r="Y318" s="5" t="s">
        <v>104</v>
      </c>
    </row>
    <row r="319" spans="1:25" hidden="1" x14ac:dyDescent="0.25">
      <c r="A319" s="5" t="s">
        <v>1178</v>
      </c>
      <c r="B319" s="5" t="s">
        <v>1179</v>
      </c>
      <c r="C319" s="5" t="s">
        <v>1173</v>
      </c>
      <c r="D319" s="5">
        <v>62</v>
      </c>
      <c r="E319" s="5" t="s">
        <v>233</v>
      </c>
      <c r="F319" s="5" t="s">
        <v>234</v>
      </c>
      <c r="G319" s="5" t="s">
        <v>235</v>
      </c>
      <c r="H319" s="5" t="s">
        <v>118</v>
      </c>
      <c r="I319" s="5" t="s">
        <v>14</v>
      </c>
      <c r="J319" s="5">
        <v>28</v>
      </c>
      <c r="K319" s="5">
        <v>2018</v>
      </c>
      <c r="L319" s="5" t="s">
        <v>89</v>
      </c>
      <c r="M319" s="5" t="s">
        <v>90</v>
      </c>
      <c r="N319" s="5" t="s">
        <v>91</v>
      </c>
      <c r="O319" s="5" t="s">
        <v>92</v>
      </c>
      <c r="P319" s="5" t="s">
        <v>93</v>
      </c>
      <c r="Q319" s="5" t="s">
        <v>93</v>
      </c>
      <c r="R319" s="5" t="s">
        <v>93</v>
      </c>
      <c r="S319" s="5" t="s">
        <v>93</v>
      </c>
      <c r="T319" s="5" t="s">
        <v>93</v>
      </c>
      <c r="U319" s="5" t="s">
        <v>93</v>
      </c>
      <c r="V319" s="5" t="s">
        <v>93</v>
      </c>
      <c r="W319" s="5" t="s">
        <v>93</v>
      </c>
      <c r="X319" s="5">
        <v>28</v>
      </c>
      <c r="Y319" s="5" t="s">
        <v>104</v>
      </c>
    </row>
    <row r="320" spans="1:25" hidden="1" x14ac:dyDescent="0.25">
      <c r="A320" s="5" t="s">
        <v>1180</v>
      </c>
      <c r="B320" s="5" t="s">
        <v>1181</v>
      </c>
      <c r="C320" s="5" t="s">
        <v>1173</v>
      </c>
      <c r="D320" s="5">
        <v>62</v>
      </c>
      <c r="E320" s="5" t="s">
        <v>233</v>
      </c>
      <c r="F320" s="5" t="s">
        <v>234</v>
      </c>
      <c r="G320" s="5" t="s">
        <v>235</v>
      </c>
      <c r="H320" s="5" t="s">
        <v>118</v>
      </c>
      <c r="I320" s="5" t="s">
        <v>4</v>
      </c>
      <c r="J320" s="5">
        <v>16</v>
      </c>
      <c r="K320" s="5">
        <v>2018</v>
      </c>
      <c r="L320" s="5" t="s">
        <v>89</v>
      </c>
      <c r="M320" s="5" t="s">
        <v>90</v>
      </c>
      <c r="N320" s="5" t="s">
        <v>91</v>
      </c>
      <c r="O320" s="5" t="s">
        <v>92</v>
      </c>
      <c r="P320" s="5" t="s">
        <v>93</v>
      </c>
      <c r="Q320" s="5" t="s">
        <v>93</v>
      </c>
      <c r="R320" s="5" t="s">
        <v>93</v>
      </c>
      <c r="S320" s="5" t="s">
        <v>93</v>
      </c>
      <c r="T320" s="5" t="s">
        <v>93</v>
      </c>
      <c r="U320" s="5" t="s">
        <v>93</v>
      </c>
      <c r="V320" s="5" t="s">
        <v>93</v>
      </c>
      <c r="W320" s="5" t="s">
        <v>93</v>
      </c>
      <c r="X320" s="5">
        <v>16</v>
      </c>
      <c r="Y320" s="5" t="s">
        <v>104</v>
      </c>
    </row>
    <row r="321" spans="1:25" hidden="1" x14ac:dyDescent="0.25">
      <c r="A321" s="5" t="s">
        <v>1182</v>
      </c>
      <c r="B321" s="5" t="s">
        <v>1183</v>
      </c>
      <c r="C321" s="5" t="s">
        <v>1173</v>
      </c>
      <c r="D321" s="5">
        <v>62</v>
      </c>
      <c r="E321" s="5" t="s">
        <v>233</v>
      </c>
      <c r="F321" s="5" t="s">
        <v>234</v>
      </c>
      <c r="G321" s="5" t="s">
        <v>235</v>
      </c>
      <c r="H321" s="5" t="s">
        <v>118</v>
      </c>
      <c r="I321" s="5" t="s">
        <v>22</v>
      </c>
      <c r="J321" s="5">
        <v>16</v>
      </c>
      <c r="K321" s="5">
        <v>2018</v>
      </c>
      <c r="L321" s="5" t="s">
        <v>89</v>
      </c>
      <c r="M321" s="5" t="s">
        <v>90</v>
      </c>
      <c r="N321" s="5" t="s">
        <v>91</v>
      </c>
      <c r="O321" s="5" t="s">
        <v>92</v>
      </c>
      <c r="P321" s="5" t="s">
        <v>93</v>
      </c>
      <c r="Q321" s="5" t="s">
        <v>93</v>
      </c>
      <c r="R321" s="5" t="s">
        <v>93</v>
      </c>
      <c r="S321" s="5" t="s">
        <v>93</v>
      </c>
      <c r="T321" s="5" t="s">
        <v>93</v>
      </c>
      <c r="U321" s="5" t="s">
        <v>93</v>
      </c>
      <c r="V321" s="5" t="s">
        <v>93</v>
      </c>
      <c r="W321" s="5" t="s">
        <v>93</v>
      </c>
      <c r="X321" s="5">
        <v>16</v>
      </c>
      <c r="Y321" s="5" t="s">
        <v>104</v>
      </c>
    </row>
    <row r="322" spans="1:25" hidden="1" x14ac:dyDescent="0.25">
      <c r="A322" s="5" t="s">
        <v>1184</v>
      </c>
      <c r="B322" s="5" t="s">
        <v>1185</v>
      </c>
      <c r="C322" s="5" t="s">
        <v>1173</v>
      </c>
      <c r="D322" s="5">
        <v>62</v>
      </c>
      <c r="E322" s="5" t="s">
        <v>233</v>
      </c>
      <c r="F322" s="5" t="s">
        <v>234</v>
      </c>
      <c r="G322" s="5" t="s">
        <v>235</v>
      </c>
      <c r="H322" s="5" t="s">
        <v>118</v>
      </c>
      <c r="I322" s="5" t="s">
        <v>119</v>
      </c>
      <c r="J322" s="5">
        <v>1100</v>
      </c>
      <c r="K322" s="5">
        <v>2018</v>
      </c>
      <c r="L322" s="5" t="s">
        <v>89</v>
      </c>
      <c r="M322" s="5" t="s">
        <v>90</v>
      </c>
      <c r="N322" s="5" t="s">
        <v>91</v>
      </c>
      <c r="O322" s="5" t="s">
        <v>92</v>
      </c>
      <c r="P322" s="5" t="s">
        <v>93</v>
      </c>
      <c r="Q322" s="5" t="s">
        <v>93</v>
      </c>
      <c r="R322" s="5" t="s">
        <v>93</v>
      </c>
      <c r="S322" s="5" t="s">
        <v>93</v>
      </c>
      <c r="T322" s="5" t="s">
        <v>93</v>
      </c>
      <c r="U322" s="5" t="s">
        <v>93</v>
      </c>
      <c r="V322" s="5" t="s">
        <v>93</v>
      </c>
      <c r="W322" s="5" t="s">
        <v>93</v>
      </c>
      <c r="X322" s="5">
        <v>1100</v>
      </c>
      <c r="Y322" s="5" t="s">
        <v>104</v>
      </c>
    </row>
    <row r="323" spans="1:25" hidden="1" x14ac:dyDescent="0.25">
      <c r="A323" s="5" t="s">
        <v>1186</v>
      </c>
      <c r="B323" s="5" t="s">
        <v>1187</v>
      </c>
      <c r="C323" s="5" t="s">
        <v>1173</v>
      </c>
      <c r="D323" s="5">
        <v>62</v>
      </c>
      <c r="E323" s="5" t="s">
        <v>233</v>
      </c>
      <c r="F323" s="5" t="s">
        <v>234</v>
      </c>
      <c r="G323" s="5" t="s">
        <v>235</v>
      </c>
      <c r="H323" s="5" t="s">
        <v>118</v>
      </c>
      <c r="I323" s="5" t="s">
        <v>20</v>
      </c>
      <c r="J323" s="5">
        <v>16</v>
      </c>
      <c r="K323" s="5">
        <v>2018</v>
      </c>
      <c r="L323" s="5" t="s">
        <v>89</v>
      </c>
      <c r="M323" s="5" t="s">
        <v>90</v>
      </c>
      <c r="N323" s="5" t="s">
        <v>91</v>
      </c>
      <c r="O323" s="5" t="s">
        <v>92</v>
      </c>
      <c r="P323" s="5" t="s">
        <v>93</v>
      </c>
      <c r="Q323" s="5" t="s">
        <v>93</v>
      </c>
      <c r="R323" s="5" t="s">
        <v>93</v>
      </c>
      <c r="S323" s="5" t="s">
        <v>93</v>
      </c>
      <c r="T323" s="5" t="s">
        <v>93</v>
      </c>
      <c r="U323" s="5" t="s">
        <v>93</v>
      </c>
      <c r="V323" s="5" t="s">
        <v>93</v>
      </c>
      <c r="W323" s="5" t="s">
        <v>93</v>
      </c>
      <c r="X323" s="5">
        <v>16</v>
      </c>
      <c r="Y323" s="5" t="s">
        <v>104</v>
      </c>
    </row>
    <row r="324" spans="1:25" hidden="1" x14ac:dyDescent="0.25">
      <c r="A324" s="5" t="s">
        <v>1188</v>
      </c>
      <c r="B324" s="5" t="s">
        <v>1189</v>
      </c>
      <c r="C324" s="5" t="s">
        <v>1173</v>
      </c>
      <c r="D324" s="5">
        <v>62</v>
      </c>
      <c r="E324" s="5" t="s">
        <v>233</v>
      </c>
      <c r="F324" s="5" t="s">
        <v>234</v>
      </c>
      <c r="G324" s="5" t="s">
        <v>235</v>
      </c>
      <c r="H324" s="5" t="s">
        <v>118</v>
      </c>
      <c r="I324" s="5" t="s">
        <v>5</v>
      </c>
      <c r="J324" s="5">
        <v>16</v>
      </c>
      <c r="K324" s="5">
        <v>2018</v>
      </c>
      <c r="L324" s="5" t="s">
        <v>89</v>
      </c>
      <c r="M324" s="5" t="s">
        <v>90</v>
      </c>
      <c r="N324" s="5" t="s">
        <v>91</v>
      </c>
      <c r="O324" s="5" t="s">
        <v>92</v>
      </c>
      <c r="P324" s="5" t="s">
        <v>93</v>
      </c>
      <c r="Q324" s="5" t="s">
        <v>93</v>
      </c>
      <c r="R324" s="5" t="s">
        <v>93</v>
      </c>
      <c r="S324" s="5" t="s">
        <v>93</v>
      </c>
      <c r="T324" s="5" t="s">
        <v>93</v>
      </c>
      <c r="U324" s="5" t="s">
        <v>93</v>
      </c>
      <c r="V324" s="5" t="s">
        <v>93</v>
      </c>
      <c r="W324" s="5" t="s">
        <v>93</v>
      </c>
      <c r="X324" s="5">
        <v>16</v>
      </c>
      <c r="Y324" s="5" t="s">
        <v>104</v>
      </c>
    </row>
    <row r="325" spans="1:25" hidden="1" x14ac:dyDescent="0.25">
      <c r="A325" s="5" t="s">
        <v>1190</v>
      </c>
      <c r="B325" s="5" t="s">
        <v>1191</v>
      </c>
      <c r="C325" s="5" t="s">
        <v>1173</v>
      </c>
      <c r="D325" s="5">
        <v>62</v>
      </c>
      <c r="E325" s="5" t="s">
        <v>233</v>
      </c>
      <c r="F325" s="5" t="s">
        <v>234</v>
      </c>
      <c r="G325" s="5" t="s">
        <v>235</v>
      </c>
      <c r="H325" s="5" t="s">
        <v>118</v>
      </c>
      <c r="I325" s="5" t="s">
        <v>9</v>
      </c>
      <c r="J325" s="5">
        <v>1017</v>
      </c>
      <c r="K325" s="5">
        <v>2018</v>
      </c>
      <c r="L325" s="5" t="s">
        <v>89</v>
      </c>
      <c r="M325" s="5" t="s">
        <v>90</v>
      </c>
      <c r="N325" s="5" t="s">
        <v>91</v>
      </c>
      <c r="O325" s="5" t="s">
        <v>92</v>
      </c>
      <c r="P325" s="5" t="s">
        <v>93</v>
      </c>
      <c r="Q325" s="5" t="s">
        <v>93</v>
      </c>
      <c r="R325" s="5" t="s">
        <v>93</v>
      </c>
      <c r="S325" s="5" t="s">
        <v>93</v>
      </c>
      <c r="T325" s="5" t="s">
        <v>93</v>
      </c>
      <c r="U325" s="5" t="s">
        <v>93</v>
      </c>
      <c r="V325" s="5" t="s">
        <v>93</v>
      </c>
      <c r="W325" s="5" t="s">
        <v>93</v>
      </c>
      <c r="X325" s="5">
        <v>1017</v>
      </c>
      <c r="Y325" s="5" t="s">
        <v>104</v>
      </c>
    </row>
    <row r="326" spans="1:25" hidden="1" x14ac:dyDescent="0.25">
      <c r="A326" s="5" t="s">
        <v>1192</v>
      </c>
      <c r="B326" s="5" t="s">
        <v>1193</v>
      </c>
      <c r="C326" s="5" t="s">
        <v>1173</v>
      </c>
      <c r="D326" s="5">
        <v>62</v>
      </c>
      <c r="E326" s="5" t="s">
        <v>233</v>
      </c>
      <c r="F326" s="5" t="s">
        <v>234</v>
      </c>
      <c r="G326" s="5" t="s">
        <v>235</v>
      </c>
      <c r="H326" s="5" t="s">
        <v>118</v>
      </c>
      <c r="I326" s="5" t="s">
        <v>95</v>
      </c>
      <c r="J326" s="5">
        <v>1400</v>
      </c>
      <c r="K326" s="5">
        <v>2018</v>
      </c>
      <c r="L326" s="5" t="s">
        <v>89</v>
      </c>
      <c r="M326" s="5" t="s">
        <v>90</v>
      </c>
      <c r="N326" s="5" t="s">
        <v>91</v>
      </c>
      <c r="O326" s="5" t="s">
        <v>92</v>
      </c>
      <c r="P326" s="5" t="s">
        <v>93</v>
      </c>
      <c r="Q326" s="5" t="s">
        <v>93</v>
      </c>
      <c r="R326" s="5" t="s">
        <v>93</v>
      </c>
      <c r="S326" s="5" t="s">
        <v>93</v>
      </c>
      <c r="T326" s="5" t="s">
        <v>93</v>
      </c>
      <c r="U326" s="5" t="s">
        <v>93</v>
      </c>
      <c r="V326" s="5" t="s">
        <v>93</v>
      </c>
      <c r="W326" s="5" t="s">
        <v>93</v>
      </c>
      <c r="X326" s="5">
        <v>1400</v>
      </c>
      <c r="Y326" s="5" t="s">
        <v>104</v>
      </c>
    </row>
    <row r="327" spans="1:25" hidden="1" x14ac:dyDescent="0.25">
      <c r="A327" s="5" t="s">
        <v>1194</v>
      </c>
      <c r="B327" s="5" t="s">
        <v>1195</v>
      </c>
      <c r="C327" s="5" t="s">
        <v>1173</v>
      </c>
      <c r="D327" s="5">
        <v>62</v>
      </c>
      <c r="E327" s="5" t="s">
        <v>233</v>
      </c>
      <c r="F327" s="5" t="s">
        <v>234</v>
      </c>
      <c r="G327" s="5" t="s">
        <v>235</v>
      </c>
      <c r="H327" s="5" t="s">
        <v>118</v>
      </c>
      <c r="I327" s="5" t="s">
        <v>71</v>
      </c>
      <c r="J327" s="5">
        <v>2500</v>
      </c>
      <c r="K327" s="5">
        <v>2018</v>
      </c>
      <c r="L327" s="5" t="s">
        <v>89</v>
      </c>
      <c r="M327" s="5" t="s">
        <v>90</v>
      </c>
      <c r="N327" s="5" t="s">
        <v>91</v>
      </c>
      <c r="O327" s="5" t="s">
        <v>92</v>
      </c>
      <c r="P327" s="5" t="s">
        <v>93</v>
      </c>
      <c r="Q327" s="5" t="s">
        <v>93</v>
      </c>
      <c r="R327" s="5" t="s">
        <v>93</v>
      </c>
      <c r="S327" s="5" t="s">
        <v>93</v>
      </c>
      <c r="T327" s="5" t="s">
        <v>93</v>
      </c>
      <c r="U327" s="5" t="s">
        <v>93</v>
      </c>
      <c r="V327" s="5" t="s">
        <v>93</v>
      </c>
      <c r="W327" s="5" t="s">
        <v>93</v>
      </c>
      <c r="X327" s="5">
        <v>2500</v>
      </c>
      <c r="Y327" s="5" t="s">
        <v>104</v>
      </c>
    </row>
    <row r="328" spans="1:25" hidden="1" x14ac:dyDescent="0.25">
      <c r="A328" s="5" t="s">
        <v>1196</v>
      </c>
      <c r="B328" s="5" t="s">
        <v>1197</v>
      </c>
      <c r="C328" s="5" t="s">
        <v>1198</v>
      </c>
      <c r="D328" s="5">
        <v>63</v>
      </c>
      <c r="E328" s="5" t="s">
        <v>236</v>
      </c>
      <c r="F328" s="5" t="s">
        <v>234</v>
      </c>
      <c r="G328" s="5" t="s">
        <v>117</v>
      </c>
      <c r="H328" s="5" t="s">
        <v>118</v>
      </c>
      <c r="I328" s="5" t="s">
        <v>95</v>
      </c>
      <c r="J328" s="5">
        <v>1925</v>
      </c>
      <c r="K328" s="5">
        <v>2018</v>
      </c>
      <c r="L328" s="5" t="s">
        <v>89</v>
      </c>
      <c r="M328" s="5" t="s">
        <v>90</v>
      </c>
      <c r="N328" s="5" t="s">
        <v>91</v>
      </c>
      <c r="O328" s="5" t="s">
        <v>92</v>
      </c>
      <c r="P328" s="5" t="s">
        <v>93</v>
      </c>
      <c r="Q328" s="5" t="s">
        <v>93</v>
      </c>
      <c r="R328" s="5" t="s">
        <v>93</v>
      </c>
      <c r="S328" s="5" t="s">
        <v>93</v>
      </c>
      <c r="T328" s="5" t="s">
        <v>93</v>
      </c>
      <c r="U328" s="5" t="s">
        <v>93</v>
      </c>
      <c r="V328" s="5" t="s">
        <v>93</v>
      </c>
      <c r="W328" s="5" t="s">
        <v>93</v>
      </c>
      <c r="X328" s="5">
        <v>1925</v>
      </c>
      <c r="Y328" s="5" t="s">
        <v>104</v>
      </c>
    </row>
    <row r="329" spans="1:25" hidden="1" x14ac:dyDescent="0.25">
      <c r="A329" s="5" t="s">
        <v>1199</v>
      </c>
      <c r="B329" s="5" t="s">
        <v>1200</v>
      </c>
      <c r="C329" s="5" t="s">
        <v>1198</v>
      </c>
      <c r="D329" s="5">
        <v>63</v>
      </c>
      <c r="E329" s="5" t="s">
        <v>236</v>
      </c>
      <c r="F329" s="5" t="s">
        <v>234</v>
      </c>
      <c r="G329" s="5" t="s">
        <v>117</v>
      </c>
      <c r="H329" s="5" t="s">
        <v>118</v>
      </c>
      <c r="I329" s="5" t="s">
        <v>14</v>
      </c>
      <c r="J329" s="5">
        <v>1925</v>
      </c>
      <c r="K329" s="5">
        <v>2018</v>
      </c>
      <c r="L329" s="5" t="s">
        <v>89</v>
      </c>
      <c r="M329" s="5" t="s">
        <v>90</v>
      </c>
      <c r="N329" s="5" t="s">
        <v>91</v>
      </c>
      <c r="O329" s="5" t="s">
        <v>92</v>
      </c>
      <c r="P329" s="5" t="s">
        <v>93</v>
      </c>
      <c r="Q329" s="5" t="s">
        <v>93</v>
      </c>
      <c r="R329" s="5" t="s">
        <v>93</v>
      </c>
      <c r="S329" s="5" t="s">
        <v>93</v>
      </c>
      <c r="T329" s="5" t="s">
        <v>93</v>
      </c>
      <c r="U329" s="5" t="s">
        <v>93</v>
      </c>
      <c r="V329" s="5" t="s">
        <v>93</v>
      </c>
      <c r="W329" s="5" t="s">
        <v>93</v>
      </c>
      <c r="X329" s="5">
        <v>1925</v>
      </c>
      <c r="Y329" s="5" t="s">
        <v>104</v>
      </c>
    </row>
    <row r="330" spans="1:25" hidden="1" x14ac:dyDescent="0.25">
      <c r="A330" s="5" t="s">
        <v>1201</v>
      </c>
      <c r="B330" s="5" t="s">
        <v>1202</v>
      </c>
      <c r="C330" s="5" t="s">
        <v>1198</v>
      </c>
      <c r="D330" s="5">
        <v>63</v>
      </c>
      <c r="E330" s="5" t="s">
        <v>236</v>
      </c>
      <c r="F330" s="5" t="s">
        <v>234</v>
      </c>
      <c r="G330" s="5" t="s">
        <v>117</v>
      </c>
      <c r="H330" s="5" t="s">
        <v>118</v>
      </c>
      <c r="I330" s="5" t="s">
        <v>119</v>
      </c>
      <c r="J330" s="5">
        <v>575</v>
      </c>
      <c r="K330" s="5">
        <v>2018</v>
      </c>
      <c r="L330" s="5" t="s">
        <v>89</v>
      </c>
      <c r="M330" s="5" t="s">
        <v>90</v>
      </c>
      <c r="N330" s="5" t="s">
        <v>91</v>
      </c>
      <c r="O330" s="5" t="s">
        <v>92</v>
      </c>
      <c r="P330" s="5" t="s">
        <v>93</v>
      </c>
      <c r="Q330" s="5" t="s">
        <v>93</v>
      </c>
      <c r="R330" s="5" t="s">
        <v>93</v>
      </c>
      <c r="S330" s="5" t="s">
        <v>93</v>
      </c>
      <c r="T330" s="5" t="s">
        <v>93</v>
      </c>
      <c r="U330" s="5" t="s">
        <v>93</v>
      </c>
      <c r="V330" s="5" t="s">
        <v>93</v>
      </c>
      <c r="W330" s="5" t="s">
        <v>93</v>
      </c>
      <c r="X330" s="5">
        <v>575</v>
      </c>
      <c r="Y330" s="5" t="s">
        <v>104</v>
      </c>
    </row>
    <row r="331" spans="1:25" hidden="1" x14ac:dyDescent="0.25">
      <c r="A331" s="5" t="s">
        <v>1203</v>
      </c>
      <c r="B331" s="5" t="s">
        <v>1204</v>
      </c>
      <c r="C331" s="5" t="s">
        <v>1198</v>
      </c>
      <c r="D331" s="5">
        <v>63</v>
      </c>
      <c r="E331" s="5" t="s">
        <v>236</v>
      </c>
      <c r="F331" s="5" t="s">
        <v>234</v>
      </c>
      <c r="G331" s="5" t="s">
        <v>117</v>
      </c>
      <c r="H331" s="5" t="s">
        <v>118</v>
      </c>
      <c r="I331" s="5" t="s">
        <v>71</v>
      </c>
      <c r="J331" s="5" t="s">
        <v>121</v>
      </c>
      <c r="K331" s="5">
        <v>2018</v>
      </c>
      <c r="L331" s="5" t="s">
        <v>89</v>
      </c>
      <c r="M331" s="5" t="s">
        <v>90</v>
      </c>
      <c r="N331" s="5" t="s">
        <v>91</v>
      </c>
      <c r="O331" s="5" t="s">
        <v>92</v>
      </c>
      <c r="P331" s="5" t="s">
        <v>93</v>
      </c>
      <c r="Q331" s="5" t="s">
        <v>93</v>
      </c>
      <c r="R331" s="5" t="s">
        <v>93</v>
      </c>
      <c r="S331" s="5" t="s">
        <v>93</v>
      </c>
      <c r="T331" s="5" t="s">
        <v>93</v>
      </c>
      <c r="U331" s="5" t="s">
        <v>93</v>
      </c>
      <c r="V331" s="5" t="s">
        <v>93</v>
      </c>
      <c r="W331" s="5" t="s">
        <v>93</v>
      </c>
      <c r="X331" s="5" t="s">
        <v>121</v>
      </c>
      <c r="Y331" s="5" t="s">
        <v>104</v>
      </c>
    </row>
    <row r="332" spans="1:25" hidden="1" x14ac:dyDescent="0.25">
      <c r="A332" s="5" t="s">
        <v>1205</v>
      </c>
      <c r="B332" s="5" t="s">
        <v>1206</v>
      </c>
      <c r="C332" s="5" t="s">
        <v>1207</v>
      </c>
      <c r="D332" s="5">
        <v>64</v>
      </c>
      <c r="E332" s="5" t="s">
        <v>237</v>
      </c>
      <c r="F332" s="5" t="s">
        <v>234</v>
      </c>
      <c r="G332" s="5" t="s">
        <v>123</v>
      </c>
      <c r="H332" s="5" t="s">
        <v>238</v>
      </c>
      <c r="I332" s="5" t="s">
        <v>132</v>
      </c>
      <c r="J332" s="5">
        <v>110</v>
      </c>
      <c r="K332" s="5">
        <v>2018</v>
      </c>
      <c r="L332" s="5" t="s">
        <v>89</v>
      </c>
      <c r="M332" s="5" t="s">
        <v>90</v>
      </c>
      <c r="N332" s="5" t="s">
        <v>91</v>
      </c>
      <c r="O332" s="5" t="s">
        <v>92</v>
      </c>
      <c r="P332" s="5" t="s">
        <v>93</v>
      </c>
      <c r="Q332" s="5" t="s">
        <v>93</v>
      </c>
      <c r="R332" s="5" t="s">
        <v>93</v>
      </c>
      <c r="S332" s="5" t="s">
        <v>93</v>
      </c>
      <c r="T332" s="5" t="s">
        <v>93</v>
      </c>
      <c r="U332" s="5" t="s">
        <v>93</v>
      </c>
      <c r="V332" s="5" t="s">
        <v>93</v>
      </c>
      <c r="W332" s="5" t="s">
        <v>93</v>
      </c>
      <c r="X332" s="5">
        <v>110</v>
      </c>
      <c r="Y332" s="5" t="s">
        <v>109</v>
      </c>
    </row>
    <row r="333" spans="1:25" hidden="1" x14ac:dyDescent="0.25">
      <c r="A333" s="5" t="s">
        <v>1208</v>
      </c>
      <c r="B333" s="5" t="s">
        <v>1209</v>
      </c>
      <c r="C333" s="5" t="s">
        <v>1207</v>
      </c>
      <c r="D333" s="5">
        <v>64</v>
      </c>
      <c r="E333" s="5" t="s">
        <v>237</v>
      </c>
      <c r="F333" s="5" t="s">
        <v>234</v>
      </c>
      <c r="G333" s="5" t="s">
        <v>123</v>
      </c>
      <c r="H333" s="5" t="s">
        <v>238</v>
      </c>
      <c r="I333" s="5" t="s">
        <v>14</v>
      </c>
      <c r="J333" s="5">
        <v>4289</v>
      </c>
      <c r="K333" s="5">
        <v>2018</v>
      </c>
      <c r="L333" s="5" t="s">
        <v>89</v>
      </c>
      <c r="M333" s="5" t="s">
        <v>90</v>
      </c>
      <c r="N333" s="5" t="s">
        <v>91</v>
      </c>
      <c r="O333" s="5" t="s">
        <v>92</v>
      </c>
      <c r="P333" s="5" t="s">
        <v>93</v>
      </c>
      <c r="Q333" s="5" t="s">
        <v>93</v>
      </c>
      <c r="R333" s="5" t="s">
        <v>93</v>
      </c>
      <c r="S333" s="5" t="s">
        <v>93</v>
      </c>
      <c r="T333" s="5" t="s">
        <v>93</v>
      </c>
      <c r="U333" s="5" t="s">
        <v>93</v>
      </c>
      <c r="V333" s="5" t="s">
        <v>93</v>
      </c>
      <c r="W333" s="5" t="s">
        <v>93</v>
      </c>
      <c r="X333" s="5">
        <v>4289</v>
      </c>
      <c r="Y333" s="5" t="s">
        <v>109</v>
      </c>
    </row>
    <row r="334" spans="1:25" hidden="1" x14ac:dyDescent="0.25">
      <c r="A334" s="5" t="s">
        <v>1210</v>
      </c>
      <c r="B334" s="5" t="s">
        <v>1211</v>
      </c>
      <c r="C334" s="5" t="s">
        <v>1207</v>
      </c>
      <c r="D334" s="5">
        <v>64</v>
      </c>
      <c r="E334" s="5" t="s">
        <v>237</v>
      </c>
      <c r="F334" s="5" t="s">
        <v>234</v>
      </c>
      <c r="G334" s="5" t="s">
        <v>123</v>
      </c>
      <c r="H334" s="5" t="s">
        <v>238</v>
      </c>
      <c r="I334" s="5" t="s">
        <v>119</v>
      </c>
      <c r="J334" s="5">
        <v>575</v>
      </c>
      <c r="K334" s="5">
        <v>2018</v>
      </c>
      <c r="L334" s="5" t="s">
        <v>89</v>
      </c>
      <c r="M334" s="5" t="s">
        <v>90</v>
      </c>
      <c r="N334" s="5" t="s">
        <v>91</v>
      </c>
      <c r="O334" s="5" t="s">
        <v>92</v>
      </c>
      <c r="P334" s="5" t="s">
        <v>93</v>
      </c>
      <c r="Q334" s="5" t="s">
        <v>93</v>
      </c>
      <c r="R334" s="5" t="s">
        <v>93</v>
      </c>
      <c r="S334" s="5" t="s">
        <v>93</v>
      </c>
      <c r="T334" s="5" t="s">
        <v>93</v>
      </c>
      <c r="U334" s="5" t="s">
        <v>93</v>
      </c>
      <c r="V334" s="5" t="s">
        <v>93</v>
      </c>
      <c r="W334" s="5" t="s">
        <v>93</v>
      </c>
      <c r="X334" s="5">
        <v>575</v>
      </c>
      <c r="Y334" s="5" t="s">
        <v>109</v>
      </c>
    </row>
    <row r="335" spans="1:25" hidden="1" x14ac:dyDescent="0.25">
      <c r="A335" s="5" t="s">
        <v>1212</v>
      </c>
      <c r="B335" s="5" t="s">
        <v>1213</v>
      </c>
      <c r="C335" s="5" t="s">
        <v>1207</v>
      </c>
      <c r="D335" s="5">
        <v>64</v>
      </c>
      <c r="E335" s="5" t="s">
        <v>237</v>
      </c>
      <c r="F335" s="5" t="s">
        <v>234</v>
      </c>
      <c r="G335" s="5" t="s">
        <v>123</v>
      </c>
      <c r="H335" s="5" t="s">
        <v>238</v>
      </c>
      <c r="I335" s="5" t="s">
        <v>9</v>
      </c>
      <c r="J335" s="5">
        <v>226</v>
      </c>
      <c r="K335" s="5">
        <v>2018</v>
      </c>
      <c r="L335" s="5" t="s">
        <v>89</v>
      </c>
      <c r="M335" s="5" t="s">
        <v>90</v>
      </c>
      <c r="N335" s="5" t="s">
        <v>91</v>
      </c>
      <c r="O335" s="5" t="s">
        <v>92</v>
      </c>
      <c r="P335" s="5" t="s">
        <v>93</v>
      </c>
      <c r="Q335" s="5" t="s">
        <v>93</v>
      </c>
      <c r="R335" s="5" t="s">
        <v>93</v>
      </c>
      <c r="S335" s="5" t="s">
        <v>93</v>
      </c>
      <c r="T335" s="5" t="s">
        <v>93</v>
      </c>
      <c r="U335" s="5" t="s">
        <v>93</v>
      </c>
      <c r="V335" s="5" t="s">
        <v>93</v>
      </c>
      <c r="W335" s="5" t="s">
        <v>93</v>
      </c>
      <c r="X335" s="5">
        <v>226</v>
      </c>
      <c r="Y335" s="5" t="s">
        <v>109</v>
      </c>
    </row>
    <row r="336" spans="1:25" hidden="1" x14ac:dyDescent="0.25">
      <c r="A336" s="5" t="s">
        <v>1214</v>
      </c>
      <c r="B336" s="5" t="s">
        <v>1215</v>
      </c>
      <c r="C336" s="5" t="s">
        <v>1207</v>
      </c>
      <c r="D336" s="5">
        <v>64</v>
      </c>
      <c r="E336" s="5" t="s">
        <v>237</v>
      </c>
      <c r="F336" s="5" t="s">
        <v>234</v>
      </c>
      <c r="G336" s="5" t="s">
        <v>123</v>
      </c>
      <c r="H336" s="5" t="s">
        <v>238</v>
      </c>
      <c r="I336" s="5" t="s">
        <v>95</v>
      </c>
      <c r="J336" s="5">
        <v>4515</v>
      </c>
      <c r="K336" s="5">
        <v>2018</v>
      </c>
      <c r="L336" s="5" t="s">
        <v>89</v>
      </c>
      <c r="M336" s="5" t="s">
        <v>90</v>
      </c>
      <c r="N336" s="5" t="s">
        <v>91</v>
      </c>
      <c r="O336" s="5" t="s">
        <v>92</v>
      </c>
      <c r="P336" s="5" t="s">
        <v>93</v>
      </c>
      <c r="Q336" s="5" t="s">
        <v>93</v>
      </c>
      <c r="R336" s="5" t="s">
        <v>93</v>
      </c>
      <c r="S336" s="5" t="s">
        <v>93</v>
      </c>
      <c r="T336" s="5" t="s">
        <v>93</v>
      </c>
      <c r="U336" s="5" t="s">
        <v>93</v>
      </c>
      <c r="V336" s="5" t="s">
        <v>93</v>
      </c>
      <c r="W336" s="5" t="s">
        <v>93</v>
      </c>
      <c r="X336" s="5">
        <v>4515</v>
      </c>
      <c r="Y336" s="5" t="s">
        <v>109</v>
      </c>
    </row>
    <row r="337" spans="1:25" hidden="1" x14ac:dyDescent="0.25">
      <c r="A337" s="5" t="s">
        <v>1216</v>
      </c>
      <c r="B337" s="5" t="s">
        <v>1217</v>
      </c>
      <c r="C337" s="5" t="s">
        <v>1207</v>
      </c>
      <c r="D337" s="5">
        <v>64</v>
      </c>
      <c r="E337" s="5" t="s">
        <v>237</v>
      </c>
      <c r="F337" s="5" t="s">
        <v>234</v>
      </c>
      <c r="G337" s="5" t="s">
        <v>123</v>
      </c>
      <c r="H337" s="5" t="s">
        <v>238</v>
      </c>
      <c r="I337" s="5" t="s">
        <v>71</v>
      </c>
      <c r="J337" s="5" t="s">
        <v>121</v>
      </c>
      <c r="K337" s="5">
        <v>2018</v>
      </c>
      <c r="L337" s="5" t="s">
        <v>89</v>
      </c>
      <c r="M337" s="5" t="s">
        <v>90</v>
      </c>
      <c r="N337" s="5" t="s">
        <v>91</v>
      </c>
      <c r="O337" s="5" t="s">
        <v>92</v>
      </c>
      <c r="P337" s="5" t="s">
        <v>93</v>
      </c>
      <c r="Q337" s="5" t="s">
        <v>93</v>
      </c>
      <c r="R337" s="5" t="s">
        <v>93</v>
      </c>
      <c r="S337" s="5" t="s">
        <v>93</v>
      </c>
      <c r="T337" s="5" t="s">
        <v>93</v>
      </c>
      <c r="U337" s="5" t="s">
        <v>93</v>
      </c>
      <c r="V337" s="5" t="s">
        <v>93</v>
      </c>
      <c r="W337" s="5" t="s">
        <v>93</v>
      </c>
      <c r="X337" s="5" t="s">
        <v>121</v>
      </c>
      <c r="Y337" s="5" t="s">
        <v>109</v>
      </c>
    </row>
    <row r="338" spans="1:25" hidden="1" x14ac:dyDescent="0.25">
      <c r="A338" s="5" t="s">
        <v>1218</v>
      </c>
      <c r="B338" s="5" t="s">
        <v>1219</v>
      </c>
      <c r="C338" s="5" t="s">
        <v>1220</v>
      </c>
      <c r="D338" s="5">
        <v>65</v>
      </c>
      <c r="E338" s="5" t="s">
        <v>239</v>
      </c>
      <c r="F338" s="5" t="s">
        <v>234</v>
      </c>
      <c r="G338" s="5" t="s">
        <v>240</v>
      </c>
      <c r="H338" s="5" t="s">
        <v>173</v>
      </c>
      <c r="I338" s="5" t="s">
        <v>95</v>
      </c>
      <c r="J338" s="5">
        <v>900</v>
      </c>
      <c r="K338" s="5">
        <v>2018</v>
      </c>
      <c r="L338" s="5" t="s">
        <v>89</v>
      </c>
      <c r="M338" s="5" t="s">
        <v>90</v>
      </c>
      <c r="N338" s="5" t="s">
        <v>91</v>
      </c>
      <c r="O338" s="5" t="s">
        <v>92</v>
      </c>
      <c r="P338" s="5" t="s">
        <v>93</v>
      </c>
      <c r="Q338" s="5" t="s">
        <v>93</v>
      </c>
      <c r="R338" s="5" t="s">
        <v>93</v>
      </c>
      <c r="S338" s="5" t="s">
        <v>93</v>
      </c>
      <c r="T338" s="5" t="s">
        <v>93</v>
      </c>
      <c r="U338" s="5" t="s">
        <v>93</v>
      </c>
      <c r="V338" s="5" t="s">
        <v>93</v>
      </c>
      <c r="W338" s="5" t="s">
        <v>93</v>
      </c>
      <c r="X338" s="5">
        <v>900</v>
      </c>
      <c r="Y338" s="5" t="s">
        <v>109</v>
      </c>
    </row>
    <row r="339" spans="1:25" hidden="1" x14ac:dyDescent="0.25">
      <c r="A339" s="5" t="s">
        <v>1221</v>
      </c>
      <c r="B339" s="5" t="s">
        <v>1222</v>
      </c>
      <c r="C339" s="5" t="s">
        <v>1220</v>
      </c>
      <c r="D339" s="5">
        <v>65</v>
      </c>
      <c r="E339" s="5" t="s">
        <v>239</v>
      </c>
      <c r="F339" s="5" t="s">
        <v>234</v>
      </c>
      <c r="G339" s="5" t="s">
        <v>240</v>
      </c>
      <c r="H339" s="5" t="s">
        <v>173</v>
      </c>
      <c r="I339" s="5" t="s">
        <v>71</v>
      </c>
      <c r="J339" s="5" t="s">
        <v>121</v>
      </c>
      <c r="K339" s="5">
        <v>2018</v>
      </c>
      <c r="L339" s="5" t="s">
        <v>89</v>
      </c>
      <c r="M339" s="5" t="s">
        <v>90</v>
      </c>
      <c r="N339" s="5" t="s">
        <v>91</v>
      </c>
      <c r="O339" s="5" t="s">
        <v>92</v>
      </c>
      <c r="P339" s="5" t="s">
        <v>93</v>
      </c>
      <c r="Q339" s="5" t="s">
        <v>93</v>
      </c>
      <c r="R339" s="5" t="s">
        <v>93</v>
      </c>
      <c r="S339" s="5" t="s">
        <v>93</v>
      </c>
      <c r="T339" s="5" t="s">
        <v>93</v>
      </c>
      <c r="U339" s="5" t="s">
        <v>93</v>
      </c>
      <c r="V339" s="5" t="s">
        <v>93</v>
      </c>
      <c r="W339" s="5" t="s">
        <v>93</v>
      </c>
      <c r="X339" s="5" t="s">
        <v>121</v>
      </c>
      <c r="Y339" s="5" t="s">
        <v>109</v>
      </c>
    </row>
    <row r="340" spans="1:25" hidden="1" x14ac:dyDescent="0.25">
      <c r="A340" s="5" t="s">
        <v>1223</v>
      </c>
      <c r="B340" s="5" t="s">
        <v>1224</v>
      </c>
      <c r="C340" s="5" t="s">
        <v>1225</v>
      </c>
      <c r="D340" s="5">
        <v>66</v>
      </c>
      <c r="E340" s="5" t="s">
        <v>241</v>
      </c>
      <c r="F340" s="5" t="s">
        <v>234</v>
      </c>
      <c r="G340" s="5" t="s">
        <v>175</v>
      </c>
      <c r="H340" s="5" t="s">
        <v>173</v>
      </c>
      <c r="I340" s="5" t="s">
        <v>95</v>
      </c>
      <c r="J340" s="5">
        <v>50</v>
      </c>
      <c r="K340" s="5">
        <v>2018</v>
      </c>
      <c r="L340" s="5" t="s">
        <v>89</v>
      </c>
      <c r="M340" s="5" t="s">
        <v>90</v>
      </c>
      <c r="N340" s="5" t="s">
        <v>91</v>
      </c>
      <c r="O340" s="5" t="s">
        <v>92</v>
      </c>
      <c r="P340" s="5" t="s">
        <v>93</v>
      </c>
      <c r="Q340" s="5" t="s">
        <v>93</v>
      </c>
      <c r="R340" s="5" t="s">
        <v>93</v>
      </c>
      <c r="S340" s="5" t="s">
        <v>93</v>
      </c>
      <c r="T340" s="5" t="s">
        <v>93</v>
      </c>
      <c r="U340" s="5" t="s">
        <v>93</v>
      </c>
      <c r="V340" s="5" t="s">
        <v>93</v>
      </c>
      <c r="W340" s="5" t="s">
        <v>93</v>
      </c>
      <c r="X340" s="5">
        <v>50</v>
      </c>
      <c r="Y340" s="5" t="s">
        <v>109</v>
      </c>
    </row>
    <row r="341" spans="1:25" hidden="1" x14ac:dyDescent="0.25">
      <c r="A341" s="5" t="s">
        <v>1226</v>
      </c>
      <c r="B341" s="5" t="s">
        <v>1227</v>
      </c>
      <c r="C341" s="5" t="s">
        <v>1225</v>
      </c>
      <c r="D341" s="5">
        <v>66</v>
      </c>
      <c r="E341" s="5" t="s">
        <v>241</v>
      </c>
      <c r="F341" s="5" t="s">
        <v>234</v>
      </c>
      <c r="G341" s="5" t="s">
        <v>175</v>
      </c>
      <c r="H341" s="5" t="s">
        <v>173</v>
      </c>
      <c r="I341" s="5" t="s">
        <v>14</v>
      </c>
      <c r="J341" s="5">
        <v>25</v>
      </c>
      <c r="K341" s="5">
        <v>2018</v>
      </c>
      <c r="L341" s="5" t="s">
        <v>89</v>
      </c>
      <c r="M341" s="5" t="s">
        <v>90</v>
      </c>
      <c r="N341" s="5" t="s">
        <v>91</v>
      </c>
      <c r="O341" s="5" t="s">
        <v>92</v>
      </c>
      <c r="P341" s="5" t="s">
        <v>93</v>
      </c>
      <c r="Q341" s="5" t="s">
        <v>93</v>
      </c>
      <c r="R341" s="5" t="s">
        <v>93</v>
      </c>
      <c r="S341" s="5" t="s">
        <v>93</v>
      </c>
      <c r="T341" s="5" t="s">
        <v>93</v>
      </c>
      <c r="U341" s="5" t="s">
        <v>93</v>
      </c>
      <c r="V341" s="5" t="s">
        <v>93</v>
      </c>
      <c r="W341" s="5" t="s">
        <v>93</v>
      </c>
      <c r="X341" s="5">
        <v>25</v>
      </c>
      <c r="Y341" s="5" t="s">
        <v>109</v>
      </c>
    </row>
    <row r="342" spans="1:25" hidden="1" x14ac:dyDescent="0.25">
      <c r="A342" s="5" t="s">
        <v>1228</v>
      </c>
      <c r="B342" s="5" t="s">
        <v>1229</v>
      </c>
      <c r="C342" s="5" t="s">
        <v>1225</v>
      </c>
      <c r="D342" s="5">
        <v>66</v>
      </c>
      <c r="E342" s="5" t="s">
        <v>241</v>
      </c>
      <c r="F342" s="5" t="s">
        <v>234</v>
      </c>
      <c r="G342" s="5" t="s">
        <v>175</v>
      </c>
      <c r="H342" s="5" t="s">
        <v>173</v>
      </c>
      <c r="I342" s="5" t="s">
        <v>71</v>
      </c>
      <c r="J342" s="5" t="s">
        <v>121</v>
      </c>
      <c r="K342" s="5">
        <v>2018</v>
      </c>
      <c r="L342" s="5" t="s">
        <v>89</v>
      </c>
      <c r="M342" s="5" t="s">
        <v>90</v>
      </c>
      <c r="N342" s="5" t="s">
        <v>91</v>
      </c>
      <c r="O342" s="5" t="s">
        <v>92</v>
      </c>
      <c r="P342" s="5" t="s">
        <v>93</v>
      </c>
      <c r="Q342" s="5" t="s">
        <v>93</v>
      </c>
      <c r="R342" s="5" t="s">
        <v>93</v>
      </c>
      <c r="S342" s="5" t="s">
        <v>93</v>
      </c>
      <c r="T342" s="5" t="s">
        <v>93</v>
      </c>
      <c r="U342" s="5" t="s">
        <v>93</v>
      </c>
      <c r="V342" s="5" t="s">
        <v>93</v>
      </c>
      <c r="W342" s="5" t="s">
        <v>93</v>
      </c>
      <c r="X342" s="5" t="s">
        <v>121</v>
      </c>
      <c r="Y342" s="5" t="s">
        <v>109</v>
      </c>
    </row>
    <row r="343" spans="1:25" hidden="1" x14ac:dyDescent="0.25">
      <c r="A343" s="5" t="s">
        <v>1230</v>
      </c>
      <c r="B343" s="5" t="s">
        <v>1231</v>
      </c>
      <c r="C343" s="5" t="s">
        <v>1225</v>
      </c>
      <c r="D343" s="5">
        <v>66</v>
      </c>
      <c r="E343" s="5" t="s">
        <v>241</v>
      </c>
      <c r="F343" s="5" t="s">
        <v>234</v>
      </c>
      <c r="G343" s="5" t="s">
        <v>175</v>
      </c>
      <c r="H343" s="5" t="s">
        <v>173</v>
      </c>
      <c r="I343" s="5" t="s">
        <v>9</v>
      </c>
      <c r="J343" s="5">
        <v>25</v>
      </c>
      <c r="K343" s="5">
        <v>2018</v>
      </c>
      <c r="L343" s="5" t="s">
        <v>89</v>
      </c>
      <c r="M343" s="5" t="s">
        <v>90</v>
      </c>
      <c r="N343" s="5" t="s">
        <v>91</v>
      </c>
      <c r="O343" s="5" t="s">
        <v>92</v>
      </c>
      <c r="P343" s="5" t="s">
        <v>93</v>
      </c>
      <c r="Q343" s="5" t="s">
        <v>93</v>
      </c>
      <c r="R343" s="5" t="s">
        <v>93</v>
      </c>
      <c r="S343" s="5" t="s">
        <v>93</v>
      </c>
      <c r="T343" s="5" t="s">
        <v>93</v>
      </c>
      <c r="U343" s="5" t="s">
        <v>93</v>
      </c>
      <c r="V343" s="5" t="s">
        <v>93</v>
      </c>
      <c r="W343" s="5" t="s">
        <v>93</v>
      </c>
      <c r="X343" s="5">
        <v>25</v>
      </c>
      <c r="Y343" s="5" t="s">
        <v>109</v>
      </c>
    </row>
    <row r="344" spans="1:25" hidden="1" x14ac:dyDescent="0.25">
      <c r="A344" s="5" t="s">
        <v>1232</v>
      </c>
      <c r="B344" s="5" t="s">
        <v>1233</v>
      </c>
      <c r="C344" s="5" t="s">
        <v>1234</v>
      </c>
      <c r="D344" s="5">
        <v>67</v>
      </c>
      <c r="E344" s="5" t="s">
        <v>242</v>
      </c>
      <c r="F344" s="5" t="s">
        <v>243</v>
      </c>
      <c r="G344" s="5" t="s">
        <v>117</v>
      </c>
      <c r="H344" s="5" t="s">
        <v>118</v>
      </c>
      <c r="I344" s="5" t="s">
        <v>95</v>
      </c>
      <c r="J344" s="5">
        <v>20</v>
      </c>
      <c r="K344" s="5">
        <v>2018</v>
      </c>
      <c r="L344" s="5" t="s">
        <v>89</v>
      </c>
      <c r="M344" s="5" t="s">
        <v>90</v>
      </c>
      <c r="N344" s="5" t="s">
        <v>91</v>
      </c>
      <c r="O344" s="5" t="s">
        <v>92</v>
      </c>
      <c r="P344" s="5" t="s">
        <v>93</v>
      </c>
      <c r="Q344" s="5" t="s">
        <v>93</v>
      </c>
      <c r="R344" s="5" t="s">
        <v>93</v>
      </c>
      <c r="S344" s="5" t="s">
        <v>93</v>
      </c>
      <c r="T344" s="5" t="s">
        <v>93</v>
      </c>
      <c r="U344" s="5" t="s">
        <v>93</v>
      </c>
      <c r="V344" s="5" t="s">
        <v>93</v>
      </c>
      <c r="W344" s="5" t="s">
        <v>93</v>
      </c>
      <c r="X344" s="5">
        <v>20</v>
      </c>
      <c r="Y344" s="5" t="s">
        <v>109</v>
      </c>
    </row>
    <row r="345" spans="1:25" hidden="1" x14ac:dyDescent="0.25">
      <c r="A345" s="5" t="s">
        <v>1235</v>
      </c>
      <c r="B345" s="5" t="s">
        <v>1236</v>
      </c>
      <c r="C345" s="5" t="s">
        <v>1234</v>
      </c>
      <c r="D345" s="5">
        <v>67</v>
      </c>
      <c r="E345" s="5" t="s">
        <v>242</v>
      </c>
      <c r="F345" s="5" t="s">
        <v>243</v>
      </c>
      <c r="G345" s="5" t="s">
        <v>117</v>
      </c>
      <c r="H345" s="5" t="s">
        <v>118</v>
      </c>
      <c r="I345" s="5" t="s">
        <v>71</v>
      </c>
      <c r="J345" s="5" t="s">
        <v>121</v>
      </c>
      <c r="K345" s="5">
        <v>2018</v>
      </c>
      <c r="L345" s="5" t="s">
        <v>89</v>
      </c>
      <c r="M345" s="5" t="s">
        <v>90</v>
      </c>
      <c r="N345" s="5" t="s">
        <v>91</v>
      </c>
      <c r="O345" s="5" t="s">
        <v>92</v>
      </c>
      <c r="P345" s="5" t="s">
        <v>93</v>
      </c>
      <c r="Q345" s="5" t="s">
        <v>93</v>
      </c>
      <c r="R345" s="5" t="s">
        <v>93</v>
      </c>
      <c r="S345" s="5" t="s">
        <v>93</v>
      </c>
      <c r="T345" s="5" t="s">
        <v>93</v>
      </c>
      <c r="U345" s="5" t="s">
        <v>93</v>
      </c>
      <c r="V345" s="5" t="s">
        <v>93</v>
      </c>
      <c r="W345" s="5" t="s">
        <v>93</v>
      </c>
      <c r="X345" s="5" t="s">
        <v>121</v>
      </c>
      <c r="Y345" s="5" t="s">
        <v>109</v>
      </c>
    </row>
    <row r="346" spans="1:25" hidden="1" x14ac:dyDescent="0.25">
      <c r="A346" s="5" t="s">
        <v>1237</v>
      </c>
      <c r="B346" s="5" t="s">
        <v>1238</v>
      </c>
      <c r="C346" s="5" t="s">
        <v>1239</v>
      </c>
      <c r="D346" s="5">
        <v>68</v>
      </c>
      <c r="E346" s="5" t="s">
        <v>244</v>
      </c>
      <c r="F346" s="5" t="s">
        <v>243</v>
      </c>
      <c r="G346" s="5" t="s">
        <v>123</v>
      </c>
      <c r="H346" s="5" t="s">
        <v>118</v>
      </c>
      <c r="I346" s="5" t="s">
        <v>95</v>
      </c>
      <c r="J346" s="5">
        <v>80</v>
      </c>
      <c r="K346" s="5">
        <v>2018</v>
      </c>
      <c r="L346" s="5" t="s">
        <v>89</v>
      </c>
      <c r="M346" s="5" t="s">
        <v>90</v>
      </c>
      <c r="N346" s="5" t="s">
        <v>91</v>
      </c>
      <c r="O346" s="5" t="s">
        <v>92</v>
      </c>
      <c r="P346" s="5" t="s">
        <v>93</v>
      </c>
      <c r="Q346" s="5" t="s">
        <v>93</v>
      </c>
      <c r="R346" s="5" t="s">
        <v>93</v>
      </c>
      <c r="S346" s="5" t="s">
        <v>93</v>
      </c>
      <c r="T346" s="5" t="s">
        <v>93</v>
      </c>
      <c r="U346" s="5" t="s">
        <v>93</v>
      </c>
      <c r="V346" s="5" t="s">
        <v>93</v>
      </c>
      <c r="W346" s="5" t="s">
        <v>93</v>
      </c>
      <c r="X346" s="5">
        <v>80</v>
      </c>
      <c r="Y346" s="5" t="s">
        <v>109</v>
      </c>
    </row>
    <row r="347" spans="1:25" hidden="1" x14ac:dyDescent="0.25">
      <c r="A347" s="5" t="s">
        <v>1240</v>
      </c>
      <c r="B347" s="5" t="s">
        <v>1241</v>
      </c>
      <c r="C347" s="5" t="s">
        <v>1239</v>
      </c>
      <c r="D347" s="5">
        <v>68</v>
      </c>
      <c r="E347" s="5" t="s">
        <v>244</v>
      </c>
      <c r="F347" s="5" t="s">
        <v>243</v>
      </c>
      <c r="G347" s="5" t="s">
        <v>123</v>
      </c>
      <c r="H347" s="5" t="s">
        <v>118</v>
      </c>
      <c r="I347" s="5" t="s">
        <v>71</v>
      </c>
      <c r="J347" s="5" t="s">
        <v>121</v>
      </c>
      <c r="K347" s="5">
        <v>2018</v>
      </c>
      <c r="L347" s="5" t="s">
        <v>89</v>
      </c>
      <c r="M347" s="5" t="s">
        <v>90</v>
      </c>
      <c r="N347" s="5" t="s">
        <v>91</v>
      </c>
      <c r="O347" s="5" t="s">
        <v>92</v>
      </c>
      <c r="P347" s="5" t="s">
        <v>93</v>
      </c>
      <c r="Q347" s="5" t="s">
        <v>93</v>
      </c>
      <c r="R347" s="5" t="s">
        <v>93</v>
      </c>
      <c r="S347" s="5" t="s">
        <v>93</v>
      </c>
      <c r="T347" s="5" t="s">
        <v>93</v>
      </c>
      <c r="U347" s="5" t="s">
        <v>93</v>
      </c>
      <c r="V347" s="5" t="s">
        <v>93</v>
      </c>
      <c r="W347" s="5" t="s">
        <v>93</v>
      </c>
      <c r="X347" s="5" t="s">
        <v>121</v>
      </c>
      <c r="Y347" s="5" t="s">
        <v>109</v>
      </c>
    </row>
    <row r="348" spans="1:25" hidden="1" x14ac:dyDescent="0.25">
      <c r="A348" s="5" t="s">
        <v>1242</v>
      </c>
      <c r="B348" s="5" t="s">
        <v>1243</v>
      </c>
      <c r="C348" s="5" t="s">
        <v>1244</v>
      </c>
      <c r="D348" s="5">
        <v>69</v>
      </c>
      <c r="E348" s="5" t="s">
        <v>245</v>
      </c>
      <c r="F348" s="5" t="s">
        <v>50</v>
      </c>
      <c r="G348" s="5" t="s">
        <v>246</v>
      </c>
      <c r="H348" s="5" t="s">
        <v>247</v>
      </c>
      <c r="I348" s="5" t="s">
        <v>16</v>
      </c>
      <c r="J348" s="5">
        <v>12</v>
      </c>
      <c r="K348" s="5">
        <v>2018</v>
      </c>
      <c r="L348" s="5" t="s">
        <v>89</v>
      </c>
      <c r="M348" s="5" t="s">
        <v>90</v>
      </c>
      <c r="N348" s="5" t="s">
        <v>91</v>
      </c>
      <c r="O348" s="5">
        <v>12</v>
      </c>
      <c r="P348" s="5">
        <v>0</v>
      </c>
      <c r="Q348" s="5">
        <v>0</v>
      </c>
      <c r="R348" s="5">
        <v>0</v>
      </c>
      <c r="S348" s="5">
        <v>0</v>
      </c>
      <c r="T348" s="5">
        <v>0.18242315197283404</v>
      </c>
      <c r="U348" s="5">
        <v>0.2</v>
      </c>
      <c r="V348" s="5">
        <v>-2</v>
      </c>
      <c r="W348" s="5">
        <v>10</v>
      </c>
      <c r="X348" s="5">
        <v>12</v>
      </c>
      <c r="Y348" s="5" t="s">
        <v>104</v>
      </c>
    </row>
    <row r="349" spans="1:25" hidden="1" x14ac:dyDescent="0.25">
      <c r="A349" s="5" t="s">
        <v>1245</v>
      </c>
      <c r="B349" s="5" t="s">
        <v>1246</v>
      </c>
      <c r="C349" s="5" t="s">
        <v>1244</v>
      </c>
      <c r="D349" s="5">
        <v>69</v>
      </c>
      <c r="E349" s="5" t="s">
        <v>245</v>
      </c>
      <c r="F349" s="5" t="s">
        <v>50</v>
      </c>
      <c r="G349" s="5" t="s">
        <v>246</v>
      </c>
      <c r="H349" s="5" t="s">
        <v>247</v>
      </c>
      <c r="I349" s="5" t="s">
        <v>15</v>
      </c>
      <c r="J349" s="5">
        <v>2070</v>
      </c>
      <c r="K349" s="5">
        <v>2018</v>
      </c>
      <c r="L349" s="5" t="s">
        <v>89</v>
      </c>
      <c r="M349" s="5" t="s">
        <v>90</v>
      </c>
      <c r="N349" s="5" t="s">
        <v>91</v>
      </c>
      <c r="O349" s="5">
        <v>2070</v>
      </c>
      <c r="P349" s="5">
        <v>0</v>
      </c>
      <c r="Q349" s="5">
        <v>0</v>
      </c>
      <c r="R349" s="5">
        <v>0</v>
      </c>
      <c r="S349" s="5">
        <v>0</v>
      </c>
      <c r="T349" s="5">
        <v>0.22356324964195473</v>
      </c>
      <c r="U349" s="5">
        <v>0.24175164967006599</v>
      </c>
      <c r="V349" s="5">
        <v>-403</v>
      </c>
      <c r="W349" s="5">
        <v>1667</v>
      </c>
      <c r="X349" s="5">
        <v>2070</v>
      </c>
      <c r="Y349" s="5" t="s">
        <v>104</v>
      </c>
    </row>
    <row r="350" spans="1:25" hidden="1" x14ac:dyDescent="0.25">
      <c r="A350" s="5" t="s">
        <v>1247</v>
      </c>
      <c r="B350" s="5" t="s">
        <v>1248</v>
      </c>
      <c r="C350" s="5" t="s">
        <v>1244</v>
      </c>
      <c r="D350" s="5">
        <v>69</v>
      </c>
      <c r="E350" s="5" t="s">
        <v>245</v>
      </c>
      <c r="F350" s="5" t="s">
        <v>50</v>
      </c>
      <c r="G350" s="5" t="s">
        <v>246</v>
      </c>
      <c r="H350" s="5" t="s">
        <v>247</v>
      </c>
      <c r="I350" s="5" t="s">
        <v>14</v>
      </c>
      <c r="J350" s="5">
        <v>132</v>
      </c>
      <c r="K350" s="5">
        <v>2018</v>
      </c>
      <c r="L350" s="5" t="s">
        <v>89</v>
      </c>
      <c r="M350" s="5" t="s">
        <v>90</v>
      </c>
      <c r="N350" s="5" t="s">
        <v>91</v>
      </c>
      <c r="O350" s="5">
        <v>132</v>
      </c>
      <c r="P350" s="5">
        <v>0</v>
      </c>
      <c r="Q350" s="5">
        <v>0</v>
      </c>
      <c r="R350" s="5">
        <v>0</v>
      </c>
      <c r="S350" s="5">
        <v>0</v>
      </c>
      <c r="T350" s="5">
        <v>0.22704289355671445</v>
      </c>
      <c r="U350" s="5">
        <v>0.24528301886792453</v>
      </c>
      <c r="V350" s="5">
        <v>-26</v>
      </c>
      <c r="W350" s="5">
        <v>106</v>
      </c>
      <c r="X350" s="5">
        <v>132</v>
      </c>
      <c r="Y350" s="5" t="s">
        <v>104</v>
      </c>
    </row>
    <row r="351" spans="1:25" hidden="1" x14ac:dyDescent="0.25">
      <c r="A351" s="5" t="s">
        <v>1249</v>
      </c>
      <c r="B351" s="5" t="s">
        <v>1250</v>
      </c>
      <c r="C351" s="5" t="s">
        <v>1244</v>
      </c>
      <c r="D351" s="5">
        <v>69</v>
      </c>
      <c r="E351" s="5" t="s">
        <v>245</v>
      </c>
      <c r="F351" s="5" t="s">
        <v>50</v>
      </c>
      <c r="G351" s="5" t="s">
        <v>246</v>
      </c>
      <c r="H351" s="5" t="s">
        <v>247</v>
      </c>
      <c r="I351" s="5" t="s">
        <v>7</v>
      </c>
      <c r="J351" s="5">
        <v>245</v>
      </c>
      <c r="K351" s="5">
        <v>2018</v>
      </c>
      <c r="L351" s="5" t="s">
        <v>89</v>
      </c>
      <c r="M351" s="5" t="s">
        <v>90</v>
      </c>
      <c r="N351" s="5" t="s">
        <v>91</v>
      </c>
      <c r="O351" s="5">
        <v>245.00000000000006</v>
      </c>
      <c r="P351" s="5">
        <v>0</v>
      </c>
      <c r="Q351" s="5">
        <v>0</v>
      </c>
      <c r="R351" s="5">
        <v>-5.6843418860808015E-14</v>
      </c>
      <c r="S351" s="5">
        <v>-2.3201395453391019E-16</v>
      </c>
      <c r="T351" s="5">
        <v>0.22543854582632997</v>
      </c>
      <c r="U351" s="5">
        <v>0.24365482233502567</v>
      </c>
      <c r="V351" s="5">
        <v>-48.000000000000057</v>
      </c>
      <c r="W351" s="5">
        <v>197</v>
      </c>
      <c r="X351" s="5">
        <v>245.00000000000006</v>
      </c>
      <c r="Y351" s="5" t="s">
        <v>104</v>
      </c>
    </row>
    <row r="352" spans="1:25" hidden="1" x14ac:dyDescent="0.25">
      <c r="A352" s="5" t="s">
        <v>1251</v>
      </c>
      <c r="B352" s="5" t="s">
        <v>1252</v>
      </c>
      <c r="C352" s="5" t="s">
        <v>1244</v>
      </c>
      <c r="D352" s="5">
        <v>69</v>
      </c>
      <c r="E352" s="5" t="s">
        <v>245</v>
      </c>
      <c r="F352" s="5" t="s">
        <v>50</v>
      </c>
      <c r="G352" s="5" t="s">
        <v>246</v>
      </c>
      <c r="H352" s="5" t="s">
        <v>247</v>
      </c>
      <c r="I352" s="5" t="s">
        <v>12</v>
      </c>
      <c r="J352" s="5">
        <v>2</v>
      </c>
      <c r="K352" s="5">
        <v>2018</v>
      </c>
      <c r="L352" s="5" t="s">
        <v>89</v>
      </c>
      <c r="M352" s="5" t="s">
        <v>90</v>
      </c>
      <c r="N352" s="5" t="s">
        <v>91</v>
      </c>
      <c r="O352" s="5">
        <v>1.9999999999999998</v>
      </c>
      <c r="P352" s="5">
        <v>2.2204460492503131E-16</v>
      </c>
      <c r="Q352" s="5">
        <v>1.1102230246251565E-16</v>
      </c>
      <c r="R352" s="5">
        <v>2.2204460492503131E-16</v>
      </c>
      <c r="S352" s="5">
        <v>1.1102230246251565E-16</v>
      </c>
      <c r="T352" s="5">
        <v>-1.4647373355971736E-2</v>
      </c>
      <c r="U352" s="5">
        <v>-1.1102230246251565E-16</v>
      </c>
      <c r="V352" s="5">
        <v>2.2204460492503131E-16</v>
      </c>
      <c r="W352" s="5">
        <v>2</v>
      </c>
      <c r="X352" s="5">
        <v>1.9999999999999998</v>
      </c>
      <c r="Y352" s="5" t="s">
        <v>104</v>
      </c>
    </row>
    <row r="353" spans="1:25" hidden="1" x14ac:dyDescent="0.25">
      <c r="A353" s="5" t="s">
        <v>1253</v>
      </c>
      <c r="B353" s="5" t="s">
        <v>1254</v>
      </c>
      <c r="C353" s="5" t="s">
        <v>1244</v>
      </c>
      <c r="D353" s="5">
        <v>69</v>
      </c>
      <c r="E353" s="5" t="s">
        <v>245</v>
      </c>
      <c r="F353" s="5" t="s">
        <v>50</v>
      </c>
      <c r="G353" s="5" t="s">
        <v>246</v>
      </c>
      <c r="H353" s="5" t="s">
        <v>247</v>
      </c>
      <c r="I353" s="5" t="s">
        <v>95</v>
      </c>
      <c r="J353" s="5">
        <v>2461</v>
      </c>
      <c r="K353" s="5">
        <v>2018</v>
      </c>
      <c r="L353" s="5" t="s">
        <v>89</v>
      </c>
      <c r="M353" s="5" t="s">
        <v>90</v>
      </c>
      <c r="N353" s="5" t="s">
        <v>91</v>
      </c>
      <c r="O353" s="5">
        <v>2461</v>
      </c>
      <c r="P353" s="5">
        <v>0</v>
      </c>
      <c r="Q353" s="5">
        <v>0</v>
      </c>
      <c r="R353" s="5">
        <v>0</v>
      </c>
      <c r="S353" s="5">
        <v>0</v>
      </c>
      <c r="T353" s="5">
        <v>0.2234877972608241</v>
      </c>
      <c r="U353" s="5">
        <v>0.24167507568113017</v>
      </c>
      <c r="V353" s="5">
        <v>-479</v>
      </c>
      <c r="W353" s="5">
        <v>1982</v>
      </c>
      <c r="X353" s="5">
        <v>2461</v>
      </c>
      <c r="Y353" s="5" t="s">
        <v>104</v>
      </c>
    </row>
    <row r="354" spans="1:25" hidden="1" x14ac:dyDescent="0.25">
      <c r="A354" s="5" t="s">
        <v>1255</v>
      </c>
      <c r="B354" s="5" t="s">
        <v>1256</v>
      </c>
      <c r="C354" s="5" t="s">
        <v>1244</v>
      </c>
      <c r="D354" s="5">
        <v>69</v>
      </c>
      <c r="E354" s="5" t="s">
        <v>245</v>
      </c>
      <c r="F354" s="5" t="s">
        <v>50</v>
      </c>
      <c r="G354" s="5" t="s">
        <v>246</v>
      </c>
      <c r="H354" s="5" t="s">
        <v>247</v>
      </c>
      <c r="I354" s="5" t="s">
        <v>71</v>
      </c>
      <c r="J354" s="5">
        <v>2569</v>
      </c>
      <c r="K354" s="5">
        <v>2018</v>
      </c>
      <c r="L354" s="5" t="s">
        <v>89</v>
      </c>
      <c r="M354" s="5" t="s">
        <v>90</v>
      </c>
      <c r="N354" s="5" t="s">
        <v>91</v>
      </c>
      <c r="O354" s="5">
        <v>2569</v>
      </c>
      <c r="P354" s="5">
        <v>0</v>
      </c>
      <c r="Q354" s="5">
        <v>0</v>
      </c>
      <c r="R354" s="5">
        <v>0</v>
      </c>
      <c r="S354" s="5">
        <v>0</v>
      </c>
      <c r="T354" s="5">
        <v>0.22347554270106754</v>
      </c>
      <c r="U354" s="5">
        <v>0.24166263895601739</v>
      </c>
      <c r="V354" s="5">
        <v>-500</v>
      </c>
      <c r="W354" s="5">
        <v>2069</v>
      </c>
      <c r="X354" s="5">
        <v>2569</v>
      </c>
      <c r="Y354" s="5" t="s">
        <v>104</v>
      </c>
    </row>
    <row r="355" spans="1:25" hidden="1" x14ac:dyDescent="0.25">
      <c r="A355" s="5" t="s">
        <v>1257</v>
      </c>
      <c r="B355" s="5" t="s">
        <v>1258</v>
      </c>
      <c r="C355" s="5" t="s">
        <v>1259</v>
      </c>
      <c r="D355" s="5">
        <v>70</v>
      </c>
      <c r="E355" s="5" t="s">
        <v>248</v>
      </c>
      <c r="F355" s="5" t="s">
        <v>50</v>
      </c>
      <c r="G355" s="5" t="s">
        <v>249</v>
      </c>
      <c r="H355" s="5" t="s">
        <v>185</v>
      </c>
      <c r="I355" s="5" t="s">
        <v>16</v>
      </c>
      <c r="J355" s="5">
        <v>9</v>
      </c>
      <c r="K355" s="5">
        <v>2018</v>
      </c>
      <c r="L355" s="5" t="s">
        <v>89</v>
      </c>
      <c r="M355" s="5" t="s">
        <v>90</v>
      </c>
      <c r="N355" s="5" t="s">
        <v>91</v>
      </c>
      <c r="O355" s="5">
        <v>11.058305568776772</v>
      </c>
      <c r="P355" s="5">
        <v>0</v>
      </c>
      <c r="Q355" s="5">
        <v>0</v>
      </c>
      <c r="R355" s="5">
        <v>-2.0583055687767722</v>
      </c>
      <c r="S355" s="5">
        <v>-0.18613209374394726</v>
      </c>
      <c r="T355" s="5">
        <v>8.1990097110828608E-2</v>
      </c>
      <c r="U355" s="5">
        <v>0.22870061875297468</v>
      </c>
      <c r="V355" s="5">
        <v>-2.0583055687767722</v>
      </c>
      <c r="W355" s="5">
        <v>9</v>
      </c>
      <c r="X355" s="5">
        <v>11.058305568776772</v>
      </c>
      <c r="Y355" s="5" t="s">
        <v>120</v>
      </c>
    </row>
    <row r="356" spans="1:25" hidden="1" x14ac:dyDescent="0.25">
      <c r="A356" s="5" t="s">
        <v>1260</v>
      </c>
      <c r="B356" s="5" t="s">
        <v>1261</v>
      </c>
      <c r="C356" s="5" t="s">
        <v>1259</v>
      </c>
      <c r="D356" s="5">
        <v>70</v>
      </c>
      <c r="E356" s="5" t="s">
        <v>248</v>
      </c>
      <c r="F356" s="5" t="s">
        <v>50</v>
      </c>
      <c r="G356" s="5" t="s">
        <v>249</v>
      </c>
      <c r="H356" s="5" t="s">
        <v>185</v>
      </c>
      <c r="I356" s="5" t="s">
        <v>11</v>
      </c>
      <c r="J356" s="5">
        <v>443</v>
      </c>
      <c r="K356" s="5">
        <v>2018</v>
      </c>
      <c r="L356" s="5" t="s">
        <v>89</v>
      </c>
      <c r="M356" s="5" t="s">
        <v>90</v>
      </c>
      <c r="N356" s="5" t="s">
        <v>91</v>
      </c>
      <c r="O356" s="5">
        <v>544.3143741075678</v>
      </c>
      <c r="P356" s="5">
        <v>0</v>
      </c>
      <c r="Q356" s="5">
        <v>0</v>
      </c>
      <c r="R356" s="5">
        <v>-101.3143741075678</v>
      </c>
      <c r="S356" s="5">
        <v>-0.18613209374394729</v>
      </c>
      <c r="T356" s="5">
        <v>0.10188876556344134</v>
      </c>
      <c r="U356" s="5">
        <v>0.25129741174153519</v>
      </c>
      <c r="V356" s="5">
        <v>-109.3143741075678</v>
      </c>
      <c r="W356" s="5">
        <v>435</v>
      </c>
      <c r="X356" s="5">
        <v>544.3143741075678</v>
      </c>
      <c r="Y356" s="5" t="s">
        <v>120</v>
      </c>
    </row>
    <row r="357" spans="1:25" hidden="1" x14ac:dyDescent="0.25">
      <c r="A357" s="5" t="s">
        <v>1262</v>
      </c>
      <c r="B357" s="5" t="s">
        <v>1263</v>
      </c>
      <c r="C357" s="5" t="s">
        <v>1259</v>
      </c>
      <c r="D357" s="5">
        <v>70</v>
      </c>
      <c r="E357" s="5" t="s">
        <v>248</v>
      </c>
      <c r="F357" s="5" t="s">
        <v>50</v>
      </c>
      <c r="G357" s="5" t="s">
        <v>249</v>
      </c>
      <c r="H357" s="5" t="s">
        <v>185</v>
      </c>
      <c r="I357" s="5" t="s">
        <v>14</v>
      </c>
      <c r="J357" s="5">
        <v>32</v>
      </c>
      <c r="K357" s="5">
        <v>2018</v>
      </c>
      <c r="L357" s="5" t="s">
        <v>89</v>
      </c>
      <c r="M357" s="5" t="s">
        <v>90</v>
      </c>
      <c r="N357" s="5" t="s">
        <v>91</v>
      </c>
      <c r="O357" s="5">
        <v>39.318419800095192</v>
      </c>
      <c r="P357" s="5">
        <v>0</v>
      </c>
      <c r="Q357" s="5">
        <v>0</v>
      </c>
      <c r="R357" s="5">
        <v>-7.3184198000951923</v>
      </c>
      <c r="S357" s="5">
        <v>-0.18613209374394732</v>
      </c>
      <c r="T357" s="5">
        <v>8.1990097110828442E-2</v>
      </c>
      <c r="U357" s="5">
        <v>0.22870061875297476</v>
      </c>
      <c r="V357" s="5">
        <v>-7.3184198000951923</v>
      </c>
      <c r="W357" s="5">
        <v>32</v>
      </c>
      <c r="X357" s="5">
        <v>39.318419800095192</v>
      </c>
      <c r="Y357" s="5" t="s">
        <v>120</v>
      </c>
    </row>
    <row r="358" spans="1:25" hidden="1" x14ac:dyDescent="0.25">
      <c r="A358" s="5" t="s">
        <v>1264</v>
      </c>
      <c r="B358" s="5" t="s">
        <v>1265</v>
      </c>
      <c r="C358" s="5" t="s">
        <v>1259</v>
      </c>
      <c r="D358" s="5">
        <v>70</v>
      </c>
      <c r="E358" s="5" t="s">
        <v>248</v>
      </c>
      <c r="F358" s="5" t="s">
        <v>50</v>
      </c>
      <c r="G358" s="5" t="s">
        <v>249</v>
      </c>
      <c r="H358" s="5" t="s">
        <v>185</v>
      </c>
      <c r="I358" s="5" t="s">
        <v>4</v>
      </c>
      <c r="J358" s="5">
        <v>368</v>
      </c>
      <c r="K358" s="5">
        <v>2018</v>
      </c>
      <c r="L358" s="5" t="s">
        <v>89</v>
      </c>
      <c r="M358" s="5" t="s">
        <v>90</v>
      </c>
      <c r="N358" s="5" t="s">
        <v>91</v>
      </c>
      <c r="O358" s="5">
        <v>452.16182770109475</v>
      </c>
      <c r="P358" s="5">
        <v>0</v>
      </c>
      <c r="Q358" s="5">
        <v>0</v>
      </c>
      <c r="R358" s="5">
        <v>-84.161827701094751</v>
      </c>
      <c r="S358" s="5">
        <v>-0.18613209374394737</v>
      </c>
      <c r="T358" s="5">
        <v>9.9923634632002573E-2</v>
      </c>
      <c r="U358" s="5">
        <v>0.24906582237871477</v>
      </c>
      <c r="V358" s="5">
        <v>-90.161827701094751</v>
      </c>
      <c r="W358" s="5">
        <v>362</v>
      </c>
      <c r="X358" s="5">
        <v>452.16182770109475</v>
      </c>
      <c r="Y358" s="5" t="s">
        <v>120</v>
      </c>
    </row>
    <row r="359" spans="1:25" hidden="1" x14ac:dyDescent="0.25">
      <c r="A359" s="5" t="s">
        <v>1266</v>
      </c>
      <c r="B359" s="5" t="s">
        <v>1267</v>
      </c>
      <c r="C359" s="5" t="s">
        <v>1259</v>
      </c>
      <c r="D359" s="5">
        <v>70</v>
      </c>
      <c r="E359" s="5" t="s">
        <v>248</v>
      </c>
      <c r="F359" s="5" t="s">
        <v>50</v>
      </c>
      <c r="G359" s="5" t="s">
        <v>249</v>
      </c>
      <c r="H359" s="5" t="s">
        <v>185</v>
      </c>
      <c r="I359" s="5" t="s">
        <v>9</v>
      </c>
      <c r="J359" s="5">
        <v>3350</v>
      </c>
      <c r="K359" s="5">
        <v>2018</v>
      </c>
      <c r="L359" s="5" t="s">
        <v>89</v>
      </c>
      <c r="M359" s="5" t="s">
        <v>90</v>
      </c>
      <c r="N359" s="5" t="s">
        <v>91</v>
      </c>
      <c r="O359" s="5">
        <v>4116.1470728224658</v>
      </c>
      <c r="P359" s="5">
        <v>0</v>
      </c>
      <c r="Q359" s="1">
        <v>0</v>
      </c>
      <c r="R359" s="5">
        <v>-766.14707282246582</v>
      </c>
      <c r="S359" s="5">
        <v>-0.18613209374394737</v>
      </c>
      <c r="T359" s="5">
        <v>0.1010531061121738</v>
      </c>
      <c r="U359" s="5">
        <v>0.25034844253416338</v>
      </c>
      <c r="V359" s="5">
        <v>-824.14707282246582</v>
      </c>
      <c r="W359" s="5">
        <v>3292</v>
      </c>
      <c r="X359" s="5">
        <v>4116.1470728224658</v>
      </c>
      <c r="Y359" s="5" t="s">
        <v>120</v>
      </c>
    </row>
    <row r="360" spans="1:25" hidden="1" x14ac:dyDescent="0.25">
      <c r="A360" s="5" t="s">
        <v>1268</v>
      </c>
      <c r="B360" s="5" t="s">
        <v>1269</v>
      </c>
      <c r="C360" s="5" t="s">
        <v>1259</v>
      </c>
      <c r="D360" s="5">
        <v>70</v>
      </c>
      <c r="E360" s="5" t="s">
        <v>248</v>
      </c>
      <c r="F360" s="5" t="s">
        <v>50</v>
      </c>
      <c r="G360" s="5" t="s">
        <v>249</v>
      </c>
      <c r="H360" s="5" t="s">
        <v>185</v>
      </c>
      <c r="I360" s="5" t="s">
        <v>95</v>
      </c>
      <c r="J360" s="5">
        <v>4202</v>
      </c>
      <c r="K360" s="5">
        <v>2018</v>
      </c>
      <c r="L360" s="5" t="s">
        <v>89</v>
      </c>
      <c r="M360" s="5" t="s">
        <v>90</v>
      </c>
      <c r="N360" s="5" t="s">
        <v>91</v>
      </c>
      <c r="O360" s="5">
        <v>5163</v>
      </c>
      <c r="P360" s="5">
        <v>0</v>
      </c>
      <c r="Q360" s="5">
        <v>0</v>
      </c>
      <c r="R360" s="5">
        <v>-961</v>
      </c>
      <c r="S360" s="5">
        <v>-0.18613209374394732</v>
      </c>
      <c r="T360" s="5">
        <v>0.10085287846481876</v>
      </c>
      <c r="U360" s="5">
        <v>0.25012106537530265</v>
      </c>
      <c r="V360" s="5">
        <v>-1033</v>
      </c>
      <c r="W360" s="5">
        <v>4130</v>
      </c>
      <c r="X360" s="5">
        <v>5163</v>
      </c>
      <c r="Y360" s="5" t="s">
        <v>120</v>
      </c>
    </row>
    <row r="361" spans="1:25" hidden="1" x14ac:dyDescent="0.25">
      <c r="A361" s="5" t="s">
        <v>1270</v>
      </c>
      <c r="B361" s="5" t="s">
        <v>1271</v>
      </c>
      <c r="C361" s="5" t="s">
        <v>1259</v>
      </c>
      <c r="D361" s="5">
        <v>70</v>
      </c>
      <c r="E361" s="5" t="s">
        <v>248</v>
      </c>
      <c r="F361" s="5" t="s">
        <v>50</v>
      </c>
      <c r="G361" s="5" t="s">
        <v>249</v>
      </c>
      <c r="H361" s="5" t="s">
        <v>185</v>
      </c>
      <c r="I361" s="5" t="s">
        <v>71</v>
      </c>
      <c r="J361" s="5">
        <v>4202</v>
      </c>
      <c r="K361" s="5">
        <v>2018</v>
      </c>
      <c r="L361" s="5" t="s">
        <v>89</v>
      </c>
      <c r="M361" s="5" t="s">
        <v>90</v>
      </c>
      <c r="N361" s="5" t="s">
        <v>91</v>
      </c>
      <c r="O361" s="5">
        <v>5163</v>
      </c>
      <c r="P361" s="5">
        <v>0</v>
      </c>
      <c r="Q361" s="5">
        <v>0</v>
      </c>
      <c r="R361" s="5">
        <v>-961</v>
      </c>
      <c r="S361" s="5">
        <v>-0.18613209374394732</v>
      </c>
      <c r="T361" s="5">
        <v>0.10085287846481876</v>
      </c>
      <c r="U361" s="5">
        <v>0.25012106537530265</v>
      </c>
      <c r="V361" s="5">
        <v>-1033</v>
      </c>
      <c r="W361" s="5">
        <v>4130</v>
      </c>
      <c r="X361" s="5">
        <v>5163</v>
      </c>
      <c r="Y361" s="5" t="s">
        <v>120</v>
      </c>
    </row>
    <row r="362" spans="1:25" hidden="1" x14ac:dyDescent="0.25">
      <c r="A362" s="5" t="s">
        <v>1272</v>
      </c>
      <c r="B362" s="5" t="s">
        <v>1273</v>
      </c>
      <c r="C362" s="5" t="s">
        <v>1274</v>
      </c>
      <c r="D362" s="5">
        <v>71</v>
      </c>
      <c r="E362" s="5" t="s">
        <v>250</v>
      </c>
      <c r="F362" s="5" t="s">
        <v>50</v>
      </c>
      <c r="G362" s="5" t="s">
        <v>251</v>
      </c>
      <c r="H362" s="5" t="s">
        <v>247</v>
      </c>
      <c r="I362" s="5" t="s">
        <v>16</v>
      </c>
      <c r="J362" s="5">
        <v>5</v>
      </c>
      <c r="K362" s="5">
        <v>2018</v>
      </c>
      <c r="L362" s="5" t="s">
        <v>89</v>
      </c>
      <c r="M362" s="5" t="s">
        <v>90</v>
      </c>
      <c r="N362" s="5" t="s">
        <v>91</v>
      </c>
      <c r="O362" s="5">
        <v>5</v>
      </c>
      <c r="P362" s="5">
        <v>0</v>
      </c>
      <c r="Q362" s="5">
        <v>0</v>
      </c>
      <c r="R362" s="5">
        <v>0</v>
      </c>
      <c r="S362" s="5">
        <v>0</v>
      </c>
      <c r="T362" s="5">
        <v>0.43600152187912827</v>
      </c>
      <c r="U362" s="5">
        <v>0.45734783979817084</v>
      </c>
      <c r="V362" s="5">
        <v>-1.5691100892615633</v>
      </c>
      <c r="W362" s="5">
        <v>3.4308899107384367</v>
      </c>
      <c r="X362" s="5">
        <v>5</v>
      </c>
      <c r="Y362" s="5" t="s">
        <v>120</v>
      </c>
    </row>
    <row r="363" spans="1:25" hidden="1" x14ac:dyDescent="0.25">
      <c r="A363" s="5" t="s">
        <v>1275</v>
      </c>
      <c r="B363" s="5" t="s">
        <v>1276</v>
      </c>
      <c r="C363" s="5" t="s">
        <v>1274</v>
      </c>
      <c r="D363" s="5">
        <v>71</v>
      </c>
      <c r="E363" s="5" t="s">
        <v>250</v>
      </c>
      <c r="F363" s="5" t="s">
        <v>50</v>
      </c>
      <c r="G363" s="5" t="s">
        <v>251</v>
      </c>
      <c r="H363" s="5" t="s">
        <v>247</v>
      </c>
      <c r="I363" s="5" t="s">
        <v>11</v>
      </c>
      <c r="J363" s="5">
        <v>257</v>
      </c>
      <c r="K363" s="5">
        <v>2018</v>
      </c>
      <c r="L363" s="5" t="s">
        <v>89</v>
      </c>
      <c r="M363" s="5" t="s">
        <v>90</v>
      </c>
      <c r="N363" s="5" t="s">
        <v>91</v>
      </c>
      <c r="O363" s="5">
        <v>257</v>
      </c>
      <c r="P363" s="5">
        <v>0</v>
      </c>
      <c r="Q363" s="5">
        <v>0</v>
      </c>
      <c r="R363" s="5">
        <v>0</v>
      </c>
      <c r="S363" s="5">
        <v>0</v>
      </c>
      <c r="T363" s="5">
        <v>0.44726427891347437</v>
      </c>
      <c r="U363" s="5">
        <v>0.4687780189338428</v>
      </c>
      <c r="V363" s="5">
        <v>-82.024614552339727</v>
      </c>
      <c r="W363" s="5">
        <v>174.97538544766027</v>
      </c>
      <c r="X363" s="5">
        <v>257</v>
      </c>
      <c r="Y363" s="5" t="s">
        <v>120</v>
      </c>
    </row>
    <row r="364" spans="1:25" hidden="1" x14ac:dyDescent="0.25">
      <c r="A364" s="5" t="s">
        <v>1277</v>
      </c>
      <c r="B364" s="5" t="s">
        <v>1278</v>
      </c>
      <c r="C364" s="5" t="s">
        <v>1274</v>
      </c>
      <c r="D364" s="5">
        <v>71</v>
      </c>
      <c r="E364" s="5" t="s">
        <v>250</v>
      </c>
      <c r="F364" s="5" t="s">
        <v>50</v>
      </c>
      <c r="G364" s="5" t="s">
        <v>251</v>
      </c>
      <c r="H364" s="5" t="s">
        <v>247</v>
      </c>
      <c r="I364" s="5" t="s">
        <v>14</v>
      </c>
      <c r="J364" s="5">
        <v>6</v>
      </c>
      <c r="K364" s="5">
        <v>2018</v>
      </c>
      <c r="L364" s="5" t="s">
        <v>89</v>
      </c>
      <c r="M364" s="5" t="s">
        <v>90</v>
      </c>
      <c r="N364" s="5" t="s">
        <v>91</v>
      </c>
      <c r="O364" s="5">
        <v>6</v>
      </c>
      <c r="P364" s="5">
        <v>0</v>
      </c>
      <c r="Q364" s="5">
        <v>0</v>
      </c>
      <c r="R364" s="5">
        <v>0</v>
      </c>
      <c r="S364" s="5">
        <v>0</v>
      </c>
      <c r="T364" s="5">
        <v>0.37856146100396298</v>
      </c>
      <c r="U364" s="5">
        <v>0.39905392620624419</v>
      </c>
      <c r="V364" s="5">
        <v>-1.7113876115769546</v>
      </c>
      <c r="W364" s="5">
        <v>4.2886123884230454</v>
      </c>
      <c r="X364" s="5">
        <v>6</v>
      </c>
      <c r="Y364" s="5" t="s">
        <v>120</v>
      </c>
    </row>
    <row r="365" spans="1:25" hidden="1" x14ac:dyDescent="0.25">
      <c r="A365" s="5" t="s">
        <v>1279</v>
      </c>
      <c r="B365" s="5" t="s">
        <v>1280</v>
      </c>
      <c r="C365" s="5" t="s">
        <v>1274</v>
      </c>
      <c r="D365" s="5">
        <v>71</v>
      </c>
      <c r="E365" s="5" t="s">
        <v>250</v>
      </c>
      <c r="F365" s="5" t="s">
        <v>50</v>
      </c>
      <c r="G365" s="5" t="s">
        <v>251</v>
      </c>
      <c r="H365" s="5" t="s">
        <v>247</v>
      </c>
      <c r="I365" s="5" t="s">
        <v>4</v>
      </c>
      <c r="J365" s="5">
        <v>762</v>
      </c>
      <c r="K365" s="5">
        <v>2018</v>
      </c>
      <c r="L365" s="5" t="s">
        <v>89</v>
      </c>
      <c r="M365" s="5" t="s">
        <v>90</v>
      </c>
      <c r="N365" s="5" t="s">
        <v>91</v>
      </c>
      <c r="O365" s="5">
        <v>762</v>
      </c>
      <c r="P365" s="5">
        <v>0</v>
      </c>
      <c r="Q365" s="5">
        <v>0</v>
      </c>
      <c r="R365" s="5">
        <v>0</v>
      </c>
      <c r="S365" s="5">
        <v>0</v>
      </c>
      <c r="T365" s="5">
        <v>0.44691988055787862</v>
      </c>
      <c r="U365" s="5">
        <v>0.46842850105944633</v>
      </c>
      <c r="V365" s="5">
        <v>-243.07790100081149</v>
      </c>
      <c r="W365" s="5">
        <v>518.92209899918851</v>
      </c>
      <c r="X365" s="5">
        <v>762</v>
      </c>
      <c r="Y365" s="5" t="s">
        <v>120</v>
      </c>
    </row>
    <row r="366" spans="1:25" hidden="1" x14ac:dyDescent="0.25">
      <c r="A366" s="5" t="s">
        <v>1281</v>
      </c>
      <c r="B366" s="5" t="s">
        <v>1282</v>
      </c>
      <c r="C366" s="5" t="s">
        <v>1274</v>
      </c>
      <c r="D366" s="5">
        <v>71</v>
      </c>
      <c r="E366" s="5" t="s">
        <v>250</v>
      </c>
      <c r="F366" s="5" t="s">
        <v>50</v>
      </c>
      <c r="G366" s="5" t="s">
        <v>251</v>
      </c>
      <c r="H366" s="5" t="s">
        <v>247</v>
      </c>
      <c r="I366" s="5" t="s">
        <v>9</v>
      </c>
      <c r="J366" s="5">
        <v>3624</v>
      </c>
      <c r="K366" s="5">
        <v>2018</v>
      </c>
      <c r="L366" s="5" t="s">
        <v>89</v>
      </c>
      <c r="M366" s="5" t="s">
        <v>90</v>
      </c>
      <c r="N366" s="5" t="s">
        <v>91</v>
      </c>
      <c r="O366" s="5">
        <v>3624</v>
      </c>
      <c r="P366" s="5">
        <v>0</v>
      </c>
      <c r="Q366" s="5">
        <v>0</v>
      </c>
      <c r="R366" s="5">
        <v>0</v>
      </c>
      <c r="S366" s="5">
        <v>0</v>
      </c>
      <c r="T366" s="5">
        <v>0.44607697541923202</v>
      </c>
      <c r="U366" s="5">
        <v>0.46757306604475762</v>
      </c>
      <c r="V366" s="5">
        <v>-1154.6169867460103</v>
      </c>
      <c r="W366" s="5">
        <v>2469.3830132539897</v>
      </c>
      <c r="X366" s="5">
        <v>3624</v>
      </c>
      <c r="Y366" s="5" t="s">
        <v>120</v>
      </c>
    </row>
    <row r="367" spans="1:25" hidden="1" x14ac:dyDescent="0.25">
      <c r="A367" s="5" t="s">
        <v>1283</v>
      </c>
      <c r="B367" s="5" t="s">
        <v>1284</v>
      </c>
      <c r="C367" s="5" t="s">
        <v>1274</v>
      </c>
      <c r="D367" s="5">
        <v>71</v>
      </c>
      <c r="E367" s="5" t="s">
        <v>250</v>
      </c>
      <c r="F367" s="5" t="s">
        <v>50</v>
      </c>
      <c r="G367" s="5" t="s">
        <v>251</v>
      </c>
      <c r="H367" s="5" t="s">
        <v>247</v>
      </c>
      <c r="I367" s="5" t="s">
        <v>95</v>
      </c>
      <c r="J367" s="5">
        <v>4654</v>
      </c>
      <c r="K367" s="5">
        <v>2018</v>
      </c>
      <c r="L367" s="5" t="s">
        <v>89</v>
      </c>
      <c r="M367" s="5" t="s">
        <v>90</v>
      </c>
      <c r="N367" s="5" t="s">
        <v>91</v>
      </c>
      <c r="O367" s="5">
        <v>4654</v>
      </c>
      <c r="P367" s="5">
        <v>0</v>
      </c>
      <c r="Q367" s="5">
        <v>0</v>
      </c>
      <c r="R367" s="5">
        <v>0</v>
      </c>
      <c r="S367" s="5">
        <v>0</v>
      </c>
      <c r="T367" s="5">
        <v>0.44617821646209643</v>
      </c>
      <c r="U367" s="5">
        <v>0.46767581204667297</v>
      </c>
      <c r="V367" s="5">
        <v>-1483</v>
      </c>
      <c r="W367" s="5">
        <v>3171</v>
      </c>
      <c r="X367" s="5">
        <v>4654</v>
      </c>
      <c r="Y367" s="5" t="s">
        <v>120</v>
      </c>
    </row>
    <row r="368" spans="1:25" hidden="1" x14ac:dyDescent="0.25">
      <c r="A368" s="5" t="s">
        <v>1285</v>
      </c>
      <c r="B368" s="5" t="s">
        <v>1286</v>
      </c>
      <c r="C368" s="5" t="s">
        <v>1274</v>
      </c>
      <c r="D368" s="5">
        <v>71</v>
      </c>
      <c r="E368" s="5" t="s">
        <v>250</v>
      </c>
      <c r="F368" s="5" t="s">
        <v>50</v>
      </c>
      <c r="G368" s="5" t="s">
        <v>251</v>
      </c>
      <c r="H368" s="5" t="s">
        <v>247</v>
      </c>
      <c r="I368" s="5" t="s">
        <v>71</v>
      </c>
      <c r="J368" s="5">
        <v>4654</v>
      </c>
      <c r="K368" s="5">
        <v>2018</v>
      </c>
      <c r="L368" s="5" t="s">
        <v>89</v>
      </c>
      <c r="M368" s="5" t="s">
        <v>90</v>
      </c>
      <c r="N368" s="5" t="s">
        <v>91</v>
      </c>
      <c r="O368" s="5">
        <v>4654</v>
      </c>
      <c r="P368" s="5">
        <v>0</v>
      </c>
      <c r="Q368" s="5">
        <v>0</v>
      </c>
      <c r="R368" s="5">
        <v>0</v>
      </c>
      <c r="S368" s="5">
        <v>0</v>
      </c>
      <c r="T368" s="5">
        <v>0.44617821646209643</v>
      </c>
      <c r="U368" s="5">
        <v>0.46767581204667297</v>
      </c>
      <c r="V368" s="5">
        <v>-1483</v>
      </c>
      <c r="W368" s="5">
        <v>3171</v>
      </c>
      <c r="X368" s="5">
        <v>4654</v>
      </c>
      <c r="Y368" s="5" t="s">
        <v>120</v>
      </c>
    </row>
    <row r="369" spans="1:25" hidden="1" x14ac:dyDescent="0.25">
      <c r="A369" s="5" t="s">
        <v>1287</v>
      </c>
      <c r="B369" s="5" t="s">
        <v>1288</v>
      </c>
      <c r="C369" s="5" t="s">
        <v>1289</v>
      </c>
      <c r="D369" s="5">
        <v>72</v>
      </c>
      <c r="E369" s="5" t="s">
        <v>252</v>
      </c>
      <c r="F369" s="5" t="s">
        <v>50</v>
      </c>
      <c r="G369" s="5" t="s">
        <v>253</v>
      </c>
      <c r="H369" s="5" t="s">
        <v>247</v>
      </c>
      <c r="I369" s="5" t="s">
        <v>16</v>
      </c>
      <c r="J369" s="5">
        <v>241</v>
      </c>
      <c r="K369" s="5">
        <v>2018</v>
      </c>
      <c r="L369" s="5" t="s">
        <v>89</v>
      </c>
      <c r="M369" s="5" t="s">
        <v>90</v>
      </c>
      <c r="N369" s="5" t="s">
        <v>91</v>
      </c>
      <c r="O369" s="5">
        <v>241</v>
      </c>
      <c r="P369" s="5">
        <v>0</v>
      </c>
      <c r="Q369" s="5">
        <v>0</v>
      </c>
      <c r="R369" s="5">
        <v>0</v>
      </c>
      <c r="S369" s="5">
        <v>0</v>
      </c>
      <c r="T369" s="5">
        <v>0.21158154602658594</v>
      </c>
      <c r="U369" s="5">
        <v>0.22959183673469388</v>
      </c>
      <c r="V369" s="5">
        <v>-45</v>
      </c>
      <c r="W369" s="5">
        <v>196</v>
      </c>
      <c r="X369" s="5">
        <v>241</v>
      </c>
      <c r="Y369" s="5" t="s">
        <v>104</v>
      </c>
    </row>
    <row r="370" spans="1:25" hidden="1" x14ac:dyDescent="0.25">
      <c r="A370" s="5" t="s">
        <v>1290</v>
      </c>
      <c r="B370" s="5" t="s">
        <v>1291</v>
      </c>
      <c r="C370" s="5" t="s">
        <v>1289</v>
      </c>
      <c r="D370" s="5">
        <v>72</v>
      </c>
      <c r="E370" s="5" t="s">
        <v>252</v>
      </c>
      <c r="F370" s="5" t="s">
        <v>50</v>
      </c>
      <c r="G370" s="5" t="s">
        <v>253</v>
      </c>
      <c r="H370" s="5" t="s">
        <v>247</v>
      </c>
      <c r="I370" s="5" t="s">
        <v>15</v>
      </c>
      <c r="J370" s="5">
        <v>1657</v>
      </c>
      <c r="K370" s="5">
        <v>2018</v>
      </c>
      <c r="L370" s="5" t="s">
        <v>89</v>
      </c>
      <c r="M370" s="5" t="s">
        <v>90</v>
      </c>
      <c r="N370" s="5" t="s">
        <v>91</v>
      </c>
      <c r="O370" s="5">
        <v>1656.9999999999998</v>
      </c>
      <c r="P370" s="5">
        <v>2.2737367544323206E-13</v>
      </c>
      <c r="Q370" s="5">
        <v>1.3722008174003145E-16</v>
      </c>
      <c r="R370" s="5">
        <v>2.2737367544323206E-13</v>
      </c>
      <c r="S370" s="5">
        <v>1.3722008174003145E-16</v>
      </c>
      <c r="T370" s="5">
        <v>0.21122351806317116</v>
      </c>
      <c r="U370" s="5">
        <v>0.22922848664688411</v>
      </c>
      <c r="V370" s="5">
        <v>-308.99999999999977</v>
      </c>
      <c r="W370" s="5">
        <v>1348</v>
      </c>
      <c r="X370" s="5">
        <v>1656.9999999999998</v>
      </c>
      <c r="Y370" s="5" t="s">
        <v>104</v>
      </c>
    </row>
    <row r="371" spans="1:25" hidden="1" x14ac:dyDescent="0.25">
      <c r="A371" s="5" t="s">
        <v>1292</v>
      </c>
      <c r="B371" s="5" t="s">
        <v>1293</v>
      </c>
      <c r="C371" s="5" t="s">
        <v>1289</v>
      </c>
      <c r="D371" s="5">
        <v>72</v>
      </c>
      <c r="E371" s="5" t="s">
        <v>252</v>
      </c>
      <c r="F371" s="5" t="s">
        <v>50</v>
      </c>
      <c r="G371" s="5" t="s">
        <v>253</v>
      </c>
      <c r="H371" s="5" t="s">
        <v>247</v>
      </c>
      <c r="I371" s="5" t="s">
        <v>11</v>
      </c>
      <c r="J371" s="5">
        <v>1837</v>
      </c>
      <c r="K371" s="5">
        <v>2018</v>
      </c>
      <c r="L371" s="5" t="s">
        <v>89</v>
      </c>
      <c r="M371" s="5" t="s">
        <v>90</v>
      </c>
      <c r="N371" s="5" t="s">
        <v>91</v>
      </c>
      <c r="O371" s="5">
        <v>1837</v>
      </c>
      <c r="P371" s="5">
        <v>0</v>
      </c>
      <c r="Q371" s="5">
        <v>0</v>
      </c>
      <c r="R371" s="5">
        <v>0</v>
      </c>
      <c r="S371" s="5">
        <v>0</v>
      </c>
      <c r="T371" s="5">
        <v>0.2107643980903546</v>
      </c>
      <c r="U371" s="5">
        <v>0.22876254180602007</v>
      </c>
      <c r="V371" s="5">
        <v>-342</v>
      </c>
      <c r="W371" s="5">
        <v>1495</v>
      </c>
      <c r="X371" s="5">
        <v>1837</v>
      </c>
      <c r="Y371" s="5" t="s">
        <v>104</v>
      </c>
    </row>
    <row r="372" spans="1:25" hidden="1" x14ac:dyDescent="0.25">
      <c r="A372" s="5" t="s">
        <v>1294</v>
      </c>
      <c r="B372" s="5" t="s">
        <v>1295</v>
      </c>
      <c r="C372" s="5" t="s">
        <v>1289</v>
      </c>
      <c r="D372" s="5">
        <v>72</v>
      </c>
      <c r="E372" s="5" t="s">
        <v>252</v>
      </c>
      <c r="F372" s="5" t="s">
        <v>50</v>
      </c>
      <c r="G372" s="5" t="s">
        <v>253</v>
      </c>
      <c r="H372" s="5" t="s">
        <v>247</v>
      </c>
      <c r="I372" s="5" t="s">
        <v>14</v>
      </c>
      <c r="J372" s="5">
        <v>1054</v>
      </c>
      <c r="K372" s="5">
        <v>2018</v>
      </c>
      <c r="L372" s="5" t="s">
        <v>89</v>
      </c>
      <c r="M372" s="5" t="s">
        <v>90</v>
      </c>
      <c r="N372" s="5" t="s">
        <v>91</v>
      </c>
      <c r="O372" s="5">
        <v>1053.9999999999998</v>
      </c>
      <c r="P372" s="5">
        <v>2.2737367544323206E-13</v>
      </c>
      <c r="Q372" s="5">
        <v>2.1572454975638721E-16</v>
      </c>
      <c r="R372" s="5">
        <v>2.2737367544323206E-13</v>
      </c>
      <c r="S372" s="5">
        <v>2.1572454975638721E-16</v>
      </c>
      <c r="T372" s="5">
        <v>0.21044483506154502</v>
      </c>
      <c r="U372" s="5">
        <v>0.22843822843822817</v>
      </c>
      <c r="V372" s="5">
        <v>-195.99999999999977</v>
      </c>
      <c r="W372" s="5">
        <v>858</v>
      </c>
      <c r="X372" s="5">
        <v>1053.9999999999998</v>
      </c>
      <c r="Y372" s="5" t="s">
        <v>104</v>
      </c>
    </row>
    <row r="373" spans="1:25" hidden="1" x14ac:dyDescent="0.25">
      <c r="A373" s="5" t="s">
        <v>1296</v>
      </c>
      <c r="B373" s="5" t="s">
        <v>1297</v>
      </c>
      <c r="C373" s="5" t="s">
        <v>1289</v>
      </c>
      <c r="D373" s="5">
        <v>72</v>
      </c>
      <c r="E373" s="5" t="s">
        <v>252</v>
      </c>
      <c r="F373" s="5" t="s">
        <v>50</v>
      </c>
      <c r="G373" s="5" t="s">
        <v>253</v>
      </c>
      <c r="H373" s="5" t="s">
        <v>247</v>
      </c>
      <c r="I373" s="5" t="s">
        <v>119</v>
      </c>
      <c r="J373" s="5">
        <v>9306</v>
      </c>
      <c r="K373" s="5">
        <v>2018</v>
      </c>
      <c r="L373" s="5" t="s">
        <v>89</v>
      </c>
      <c r="M373" s="5" t="s">
        <v>90</v>
      </c>
      <c r="N373" s="5" t="s">
        <v>91</v>
      </c>
      <c r="O373" s="5">
        <v>9305.9999999999982</v>
      </c>
      <c r="P373" s="5">
        <v>1.8189894035458565E-12</v>
      </c>
      <c r="Q373" s="5">
        <v>1.9546415254092595E-16</v>
      </c>
      <c r="R373" s="5">
        <v>1.8189894035458565E-12</v>
      </c>
      <c r="S373" s="5">
        <v>1.9546415254092595E-16</v>
      </c>
      <c r="T373" s="5">
        <v>0.266881948542322</v>
      </c>
      <c r="U373" s="5">
        <v>0.28571428571428548</v>
      </c>
      <c r="V373" s="5">
        <v>-2067.9999999999982</v>
      </c>
      <c r="W373" s="5">
        <v>7238</v>
      </c>
      <c r="X373" s="5">
        <v>9305.9999999999982</v>
      </c>
      <c r="Y373" s="5" t="s">
        <v>104</v>
      </c>
    </row>
    <row r="374" spans="1:25" hidden="1" x14ac:dyDescent="0.25">
      <c r="A374" s="5" t="s">
        <v>1298</v>
      </c>
      <c r="B374" s="5" t="s">
        <v>1299</v>
      </c>
      <c r="C374" s="5" t="s">
        <v>1289</v>
      </c>
      <c r="D374" s="5">
        <v>72</v>
      </c>
      <c r="E374" s="5" t="s">
        <v>252</v>
      </c>
      <c r="F374" s="5" t="s">
        <v>50</v>
      </c>
      <c r="G374" s="5" t="s">
        <v>253</v>
      </c>
      <c r="H374" s="5" t="s">
        <v>247</v>
      </c>
      <c r="I374" s="5" t="s">
        <v>7</v>
      </c>
      <c r="J374" s="5">
        <v>167</v>
      </c>
      <c r="K374" s="5">
        <v>2018</v>
      </c>
      <c r="L374" s="5" t="s">
        <v>89</v>
      </c>
      <c r="M374" s="5" t="s">
        <v>90</v>
      </c>
      <c r="N374" s="5" t="s">
        <v>91</v>
      </c>
      <c r="O374" s="5">
        <v>167</v>
      </c>
      <c r="P374" s="5">
        <v>0</v>
      </c>
      <c r="Q374" s="5">
        <v>0</v>
      </c>
      <c r="R374" s="5">
        <v>0</v>
      </c>
      <c r="S374" s="5">
        <v>0</v>
      </c>
      <c r="T374" s="5">
        <v>0.20995506359965235</v>
      </c>
      <c r="U374" s="5">
        <v>0.22794117647058823</v>
      </c>
      <c r="V374" s="5">
        <v>-31</v>
      </c>
      <c r="W374" s="5">
        <v>136</v>
      </c>
      <c r="X374" s="5">
        <v>167</v>
      </c>
      <c r="Y374" s="5" t="s">
        <v>104</v>
      </c>
    </row>
    <row r="375" spans="1:25" hidden="1" x14ac:dyDescent="0.25">
      <c r="A375" s="5" t="s">
        <v>1300</v>
      </c>
      <c r="B375" s="5" t="s">
        <v>1301</v>
      </c>
      <c r="C375" s="5" t="s">
        <v>1289</v>
      </c>
      <c r="D375" s="5">
        <v>72</v>
      </c>
      <c r="E375" s="5" t="s">
        <v>252</v>
      </c>
      <c r="F375" s="5" t="s">
        <v>50</v>
      </c>
      <c r="G375" s="5" t="s">
        <v>253</v>
      </c>
      <c r="H375" s="5" t="s">
        <v>247</v>
      </c>
      <c r="I375" s="5" t="s">
        <v>12</v>
      </c>
      <c r="J375" s="5">
        <v>181</v>
      </c>
      <c r="K375" s="5">
        <v>2018</v>
      </c>
      <c r="L375" s="5" t="s">
        <v>89</v>
      </c>
      <c r="M375" s="5" t="s">
        <v>90</v>
      </c>
      <c r="N375" s="5" t="s">
        <v>91</v>
      </c>
      <c r="O375" s="5">
        <v>181.00000000000003</v>
      </c>
      <c r="P375" s="5">
        <v>0</v>
      </c>
      <c r="Q375" s="5">
        <v>0</v>
      </c>
      <c r="R375" s="5">
        <v>-2.8421709430404007E-14</v>
      </c>
      <c r="S375" s="5">
        <v>-1.570260189525083E-16</v>
      </c>
      <c r="T375" s="5">
        <v>0.21325731579979015</v>
      </c>
      <c r="U375" s="5">
        <v>0.23129251700680292</v>
      </c>
      <c r="V375" s="5">
        <v>-34.000000000000028</v>
      </c>
      <c r="W375" s="5">
        <v>147</v>
      </c>
      <c r="X375" s="5">
        <v>181.00000000000003</v>
      </c>
      <c r="Y375" s="5" t="s">
        <v>104</v>
      </c>
    </row>
    <row r="376" spans="1:25" hidden="1" x14ac:dyDescent="0.25">
      <c r="A376" s="5" t="s">
        <v>1302</v>
      </c>
      <c r="B376" s="5" t="s">
        <v>1303</v>
      </c>
      <c r="C376" s="5" t="s">
        <v>1289</v>
      </c>
      <c r="D376" s="5">
        <v>72</v>
      </c>
      <c r="E376" s="5" t="s">
        <v>252</v>
      </c>
      <c r="F376" s="5" t="s">
        <v>50</v>
      </c>
      <c r="G376" s="5" t="s">
        <v>253</v>
      </c>
      <c r="H376" s="5" t="s">
        <v>247</v>
      </c>
      <c r="I376" s="5" t="s">
        <v>9</v>
      </c>
      <c r="J376" s="5">
        <v>27324</v>
      </c>
      <c r="K376" s="5">
        <v>2018</v>
      </c>
      <c r="L376" s="5" t="s">
        <v>89</v>
      </c>
      <c r="M376" s="5" t="s">
        <v>90</v>
      </c>
      <c r="N376" s="5" t="s">
        <v>91</v>
      </c>
      <c r="O376" s="5">
        <v>27323.999999999996</v>
      </c>
      <c r="P376" s="5">
        <v>3.637978807091713E-12</v>
      </c>
      <c r="Q376" s="5">
        <v>1.3314224883222491E-16</v>
      </c>
      <c r="R376" s="5">
        <v>3.637978807091713E-12</v>
      </c>
      <c r="S376" s="5">
        <v>1.3314224883222491E-16</v>
      </c>
      <c r="T376" s="5">
        <v>0.21141845536204401</v>
      </c>
      <c r="U376" s="5">
        <v>0.22942632170978611</v>
      </c>
      <c r="V376" s="5">
        <v>-5098.9999999999964</v>
      </c>
      <c r="W376" s="5">
        <v>22225</v>
      </c>
      <c r="X376" s="5">
        <v>27323.999999999996</v>
      </c>
      <c r="Y376" s="5" t="s">
        <v>104</v>
      </c>
    </row>
    <row r="377" spans="1:25" hidden="1" x14ac:dyDescent="0.25">
      <c r="A377" s="5" t="s">
        <v>1304</v>
      </c>
      <c r="B377" s="5" t="s">
        <v>1305</v>
      </c>
      <c r="C377" s="5" t="s">
        <v>1289</v>
      </c>
      <c r="D377" s="5">
        <v>72</v>
      </c>
      <c r="E377" s="5" t="s">
        <v>252</v>
      </c>
      <c r="F377" s="5" t="s">
        <v>50</v>
      </c>
      <c r="G377" s="5" t="s">
        <v>253</v>
      </c>
      <c r="H377" s="5" t="s">
        <v>247</v>
      </c>
      <c r="I377" s="5" t="s">
        <v>95</v>
      </c>
      <c r="J377" s="5">
        <v>32461</v>
      </c>
      <c r="K377" s="5">
        <v>2018</v>
      </c>
      <c r="L377" s="5" t="s">
        <v>89</v>
      </c>
      <c r="M377" s="5" t="s">
        <v>90</v>
      </c>
      <c r="N377" s="5" t="s">
        <v>91</v>
      </c>
      <c r="O377" s="5">
        <v>32461</v>
      </c>
      <c r="P377" s="5">
        <v>0</v>
      </c>
      <c r="Q377" s="5">
        <v>0</v>
      </c>
      <c r="R377" s="5">
        <v>0</v>
      </c>
      <c r="S377" s="5">
        <v>0</v>
      </c>
      <c r="T377" s="5">
        <v>0.21134374601370212</v>
      </c>
      <c r="U377" s="5">
        <v>0.22935050179890173</v>
      </c>
      <c r="V377" s="5">
        <v>-6056</v>
      </c>
      <c r="W377" s="5">
        <v>26405</v>
      </c>
      <c r="X377" s="5">
        <v>32461</v>
      </c>
      <c r="Y377" s="5" t="s">
        <v>104</v>
      </c>
    </row>
    <row r="378" spans="1:25" hidden="1" x14ac:dyDescent="0.25">
      <c r="A378" s="5" t="s">
        <v>1306</v>
      </c>
      <c r="B378" s="5" t="s">
        <v>1307</v>
      </c>
      <c r="C378" s="5" t="s">
        <v>1289</v>
      </c>
      <c r="D378" s="5">
        <v>72</v>
      </c>
      <c r="E378" s="5" t="s">
        <v>252</v>
      </c>
      <c r="F378" s="5" t="s">
        <v>50</v>
      </c>
      <c r="G378" s="5" t="s">
        <v>253</v>
      </c>
      <c r="H378" s="5" t="s">
        <v>247</v>
      </c>
      <c r="I378" s="5" t="s">
        <v>71</v>
      </c>
      <c r="J378" s="5">
        <v>41767</v>
      </c>
      <c r="K378" s="5">
        <v>2018</v>
      </c>
      <c r="L378" s="5" t="s">
        <v>89</v>
      </c>
      <c r="M378" s="5" t="s">
        <v>90</v>
      </c>
      <c r="N378" s="5" t="s">
        <v>91</v>
      </c>
      <c r="O378" s="5">
        <v>41767</v>
      </c>
      <c r="P378" s="5">
        <v>0</v>
      </c>
      <c r="Q378" s="5">
        <v>0</v>
      </c>
      <c r="R378" s="5">
        <v>0</v>
      </c>
      <c r="S378" s="5">
        <v>0</v>
      </c>
      <c r="T378" s="5">
        <v>0.22329230915914539</v>
      </c>
      <c r="U378" s="5">
        <v>0.24147668162767885</v>
      </c>
      <c r="V378" s="5">
        <v>-8124</v>
      </c>
      <c r="W378" s="5">
        <v>33643</v>
      </c>
      <c r="X378" s="5">
        <v>41767</v>
      </c>
      <c r="Y378" s="5" t="s">
        <v>104</v>
      </c>
    </row>
    <row r="379" spans="1:25" hidden="1" x14ac:dyDescent="0.25">
      <c r="A379" s="5" t="s">
        <v>1308</v>
      </c>
      <c r="B379" s="5" t="s">
        <v>1309</v>
      </c>
      <c r="C379" s="5" t="s">
        <v>1310</v>
      </c>
      <c r="D379" s="5">
        <v>73</v>
      </c>
      <c r="E379" s="5" t="s">
        <v>254</v>
      </c>
      <c r="F379" s="5" t="s">
        <v>50</v>
      </c>
      <c r="G379" s="5" t="s">
        <v>175</v>
      </c>
      <c r="H379" s="5" t="s">
        <v>173</v>
      </c>
      <c r="I379" s="5" t="s">
        <v>11</v>
      </c>
      <c r="J379" s="5">
        <v>154</v>
      </c>
      <c r="K379" s="5">
        <v>2018</v>
      </c>
      <c r="L379" s="5" t="s">
        <v>89</v>
      </c>
      <c r="M379" s="5" t="s">
        <v>90</v>
      </c>
      <c r="N379" s="5" t="s">
        <v>91</v>
      </c>
      <c r="O379" s="5" t="s">
        <v>92</v>
      </c>
      <c r="P379" s="5" t="s">
        <v>93</v>
      </c>
      <c r="Q379" s="5" t="s">
        <v>93</v>
      </c>
      <c r="R379" s="5" t="s">
        <v>93</v>
      </c>
      <c r="S379" s="5" t="s">
        <v>93</v>
      </c>
      <c r="T379" s="5" t="s">
        <v>93</v>
      </c>
      <c r="U379" s="5" t="s">
        <v>93</v>
      </c>
      <c r="V379" s="5" t="s">
        <v>93</v>
      </c>
      <c r="W379" s="5" t="s">
        <v>93</v>
      </c>
      <c r="X379" s="5">
        <v>154</v>
      </c>
      <c r="Y379" s="5" t="s">
        <v>104</v>
      </c>
    </row>
    <row r="380" spans="1:25" hidden="1" x14ac:dyDescent="0.25">
      <c r="A380" s="5" t="s">
        <v>1311</v>
      </c>
      <c r="B380" s="5" t="s">
        <v>1312</v>
      </c>
      <c r="C380" s="5" t="s">
        <v>1310</v>
      </c>
      <c r="D380" s="5">
        <v>73</v>
      </c>
      <c r="E380" s="5" t="s">
        <v>254</v>
      </c>
      <c r="F380" s="5" t="s">
        <v>50</v>
      </c>
      <c r="G380" s="5" t="s">
        <v>175</v>
      </c>
      <c r="H380" s="5" t="s">
        <v>173</v>
      </c>
      <c r="I380" s="5" t="s">
        <v>14</v>
      </c>
      <c r="J380" s="5">
        <v>257</v>
      </c>
      <c r="K380" s="5">
        <v>2018</v>
      </c>
      <c r="L380" s="5" t="s">
        <v>89</v>
      </c>
      <c r="M380" s="5" t="s">
        <v>90</v>
      </c>
      <c r="N380" s="5" t="s">
        <v>91</v>
      </c>
      <c r="O380" s="5" t="s">
        <v>92</v>
      </c>
      <c r="P380" s="5" t="s">
        <v>93</v>
      </c>
      <c r="Q380" s="5" t="s">
        <v>93</v>
      </c>
      <c r="R380" s="5" t="s">
        <v>93</v>
      </c>
      <c r="S380" s="5" t="s">
        <v>93</v>
      </c>
      <c r="T380" s="5" t="s">
        <v>93</v>
      </c>
      <c r="U380" s="5" t="s">
        <v>93</v>
      </c>
      <c r="V380" s="5" t="s">
        <v>93</v>
      </c>
      <c r="W380" s="5" t="s">
        <v>93</v>
      </c>
      <c r="X380" s="5">
        <v>257</v>
      </c>
      <c r="Y380" s="5" t="s">
        <v>104</v>
      </c>
    </row>
    <row r="381" spans="1:25" hidden="1" x14ac:dyDescent="0.25">
      <c r="A381" s="5" t="s">
        <v>1313</v>
      </c>
      <c r="B381" s="5" t="s">
        <v>1314</v>
      </c>
      <c r="C381" s="5" t="s">
        <v>1310</v>
      </c>
      <c r="D381" s="5">
        <v>73</v>
      </c>
      <c r="E381" s="5" t="s">
        <v>254</v>
      </c>
      <c r="F381" s="5" t="s">
        <v>50</v>
      </c>
      <c r="G381" s="5" t="s">
        <v>175</v>
      </c>
      <c r="H381" s="5" t="s">
        <v>173</v>
      </c>
      <c r="I381" s="5" t="s">
        <v>9</v>
      </c>
      <c r="J381" s="5">
        <v>789</v>
      </c>
      <c r="K381" s="5">
        <v>2018</v>
      </c>
      <c r="L381" s="5" t="s">
        <v>89</v>
      </c>
      <c r="M381" s="5" t="s">
        <v>90</v>
      </c>
      <c r="N381" s="5" t="s">
        <v>91</v>
      </c>
      <c r="O381" s="5" t="s">
        <v>92</v>
      </c>
      <c r="P381" s="5" t="s">
        <v>93</v>
      </c>
      <c r="Q381" s="5" t="s">
        <v>93</v>
      </c>
      <c r="R381" s="5" t="s">
        <v>93</v>
      </c>
      <c r="S381" s="5" t="s">
        <v>93</v>
      </c>
      <c r="T381" s="5" t="s">
        <v>93</v>
      </c>
      <c r="U381" s="5" t="s">
        <v>93</v>
      </c>
      <c r="V381" s="5" t="s">
        <v>93</v>
      </c>
      <c r="W381" s="5" t="s">
        <v>93</v>
      </c>
      <c r="X381" s="5">
        <v>789</v>
      </c>
      <c r="Y381" s="5" t="s">
        <v>104</v>
      </c>
    </row>
    <row r="382" spans="1:25" hidden="1" x14ac:dyDescent="0.25">
      <c r="A382" s="5" t="s">
        <v>1315</v>
      </c>
      <c r="B382" s="5" t="s">
        <v>1316</v>
      </c>
      <c r="C382" s="5" t="s">
        <v>1310</v>
      </c>
      <c r="D382" s="5">
        <v>73</v>
      </c>
      <c r="E382" s="5" t="s">
        <v>254</v>
      </c>
      <c r="F382" s="5" t="s">
        <v>50</v>
      </c>
      <c r="G382" s="5" t="s">
        <v>175</v>
      </c>
      <c r="H382" s="5" t="s">
        <v>173</v>
      </c>
      <c r="I382" s="5" t="s">
        <v>95</v>
      </c>
      <c r="J382" s="5">
        <v>1200</v>
      </c>
      <c r="K382" s="5">
        <v>2018</v>
      </c>
      <c r="L382" s="5" t="s">
        <v>89</v>
      </c>
      <c r="M382" s="5" t="s">
        <v>90</v>
      </c>
      <c r="N382" s="5" t="s">
        <v>91</v>
      </c>
      <c r="O382" s="5" t="s">
        <v>92</v>
      </c>
      <c r="P382" s="5" t="s">
        <v>93</v>
      </c>
      <c r="Q382" s="1" t="s">
        <v>93</v>
      </c>
      <c r="R382" s="5" t="s">
        <v>93</v>
      </c>
      <c r="S382" s="5" t="s">
        <v>93</v>
      </c>
      <c r="T382" s="5" t="s">
        <v>93</v>
      </c>
      <c r="U382" s="5" t="s">
        <v>93</v>
      </c>
      <c r="V382" s="5" t="s">
        <v>93</v>
      </c>
      <c r="W382" s="5" t="s">
        <v>93</v>
      </c>
      <c r="X382" s="5">
        <v>1200</v>
      </c>
      <c r="Y382" s="5" t="s">
        <v>104</v>
      </c>
    </row>
    <row r="383" spans="1:25" hidden="1" x14ac:dyDescent="0.25">
      <c r="A383" s="5" t="s">
        <v>1317</v>
      </c>
      <c r="B383" s="5" t="s">
        <v>1318</v>
      </c>
      <c r="C383" s="5" t="s">
        <v>1310</v>
      </c>
      <c r="D383" s="5">
        <v>73</v>
      </c>
      <c r="E383" s="5" t="s">
        <v>254</v>
      </c>
      <c r="F383" s="5" t="s">
        <v>50</v>
      </c>
      <c r="G383" s="5" t="s">
        <v>175</v>
      </c>
      <c r="H383" s="5" t="s">
        <v>173</v>
      </c>
      <c r="I383" s="5" t="s">
        <v>71</v>
      </c>
      <c r="J383" s="5" t="s">
        <v>121</v>
      </c>
      <c r="K383" s="5">
        <v>2018</v>
      </c>
      <c r="L383" s="5" t="s">
        <v>89</v>
      </c>
      <c r="M383" s="5" t="s">
        <v>90</v>
      </c>
      <c r="N383" s="5" t="s">
        <v>91</v>
      </c>
      <c r="O383" s="5" t="s">
        <v>92</v>
      </c>
      <c r="P383" s="5" t="s">
        <v>93</v>
      </c>
      <c r="Q383" s="5" t="s">
        <v>93</v>
      </c>
      <c r="R383" s="5" t="s">
        <v>93</v>
      </c>
      <c r="S383" s="5" t="s">
        <v>93</v>
      </c>
      <c r="T383" s="5" t="s">
        <v>93</v>
      </c>
      <c r="U383" s="5" t="s">
        <v>93</v>
      </c>
      <c r="V383" s="5" t="s">
        <v>93</v>
      </c>
      <c r="W383" s="5" t="s">
        <v>93</v>
      </c>
      <c r="X383" s="5" t="s">
        <v>121</v>
      </c>
      <c r="Y383" s="5" t="s">
        <v>104</v>
      </c>
    </row>
    <row r="384" spans="1:25" hidden="1" x14ac:dyDescent="0.25">
      <c r="A384" s="5" t="s">
        <v>1319</v>
      </c>
      <c r="B384" s="5" t="s">
        <v>1320</v>
      </c>
      <c r="C384" s="5" t="s">
        <v>1321</v>
      </c>
      <c r="D384" s="5">
        <v>74</v>
      </c>
      <c r="E384" s="5" t="s">
        <v>255</v>
      </c>
      <c r="F384" s="5" t="s">
        <v>50</v>
      </c>
      <c r="G384" s="5" t="s">
        <v>180</v>
      </c>
      <c r="H384" s="5" t="s">
        <v>118</v>
      </c>
      <c r="I384" s="5" t="s">
        <v>95</v>
      </c>
      <c r="J384" s="5">
        <v>707</v>
      </c>
      <c r="K384" s="5">
        <v>2018</v>
      </c>
      <c r="L384" s="5" t="s">
        <v>89</v>
      </c>
      <c r="M384" s="5" t="s">
        <v>90</v>
      </c>
      <c r="N384" s="5" t="s">
        <v>91</v>
      </c>
      <c r="O384" s="5" t="s">
        <v>92</v>
      </c>
      <c r="P384" s="5" t="s">
        <v>93</v>
      </c>
      <c r="Q384" s="5" t="s">
        <v>93</v>
      </c>
      <c r="R384" s="5" t="s">
        <v>93</v>
      </c>
      <c r="S384" s="5" t="s">
        <v>93</v>
      </c>
      <c r="T384" s="5" t="s">
        <v>93</v>
      </c>
      <c r="U384" s="5" t="s">
        <v>93</v>
      </c>
      <c r="V384" s="5" t="s">
        <v>93</v>
      </c>
      <c r="W384" s="5" t="s">
        <v>93</v>
      </c>
      <c r="X384" s="5">
        <v>707</v>
      </c>
      <c r="Y384" s="5" t="s">
        <v>104</v>
      </c>
    </row>
    <row r="385" spans="1:25" hidden="1" x14ac:dyDescent="0.25">
      <c r="A385" s="5" t="s">
        <v>1322</v>
      </c>
      <c r="B385" s="5" t="s">
        <v>1323</v>
      </c>
      <c r="C385" s="5" t="s">
        <v>1321</v>
      </c>
      <c r="D385" s="5">
        <v>74</v>
      </c>
      <c r="E385" s="5" t="s">
        <v>255</v>
      </c>
      <c r="F385" s="5" t="s">
        <v>50</v>
      </c>
      <c r="G385" s="5" t="s">
        <v>180</v>
      </c>
      <c r="H385" s="5" t="s">
        <v>118</v>
      </c>
      <c r="I385" s="5" t="s">
        <v>7</v>
      </c>
      <c r="J385" s="5">
        <v>707</v>
      </c>
      <c r="K385" s="5">
        <v>2018</v>
      </c>
      <c r="L385" s="5" t="s">
        <v>89</v>
      </c>
      <c r="M385" s="5" t="s">
        <v>90</v>
      </c>
      <c r="N385" s="5" t="s">
        <v>91</v>
      </c>
      <c r="O385" s="5" t="s">
        <v>92</v>
      </c>
      <c r="P385" s="5" t="s">
        <v>93</v>
      </c>
      <c r="Q385" s="5" t="s">
        <v>93</v>
      </c>
      <c r="R385" s="5" t="s">
        <v>93</v>
      </c>
      <c r="S385" s="5" t="s">
        <v>93</v>
      </c>
      <c r="T385" s="5" t="s">
        <v>93</v>
      </c>
      <c r="U385" s="5" t="s">
        <v>93</v>
      </c>
      <c r="V385" s="5" t="s">
        <v>93</v>
      </c>
      <c r="W385" s="5" t="s">
        <v>93</v>
      </c>
      <c r="X385" s="5">
        <v>707</v>
      </c>
      <c r="Y385" s="5" t="s">
        <v>104</v>
      </c>
    </row>
    <row r="386" spans="1:25" hidden="1" x14ac:dyDescent="0.25">
      <c r="A386" s="5" t="s">
        <v>1324</v>
      </c>
      <c r="B386" s="5" t="s">
        <v>1325</v>
      </c>
      <c r="C386" s="5" t="s">
        <v>1321</v>
      </c>
      <c r="D386" s="5">
        <v>74</v>
      </c>
      <c r="E386" s="5" t="s">
        <v>255</v>
      </c>
      <c r="F386" s="5" t="s">
        <v>50</v>
      </c>
      <c r="G386" s="5" t="s">
        <v>180</v>
      </c>
      <c r="H386" s="5" t="s">
        <v>118</v>
      </c>
      <c r="I386" s="5" t="s">
        <v>71</v>
      </c>
      <c r="J386" s="5" t="s">
        <v>121</v>
      </c>
      <c r="K386" s="5">
        <v>2018</v>
      </c>
      <c r="L386" s="5" t="s">
        <v>89</v>
      </c>
      <c r="M386" s="5" t="s">
        <v>90</v>
      </c>
      <c r="N386" s="5" t="s">
        <v>91</v>
      </c>
      <c r="O386" s="5" t="s">
        <v>92</v>
      </c>
      <c r="P386" s="5" t="s">
        <v>93</v>
      </c>
      <c r="Q386" s="5" t="s">
        <v>93</v>
      </c>
      <c r="R386" s="5" t="s">
        <v>93</v>
      </c>
      <c r="S386" s="5" t="s">
        <v>93</v>
      </c>
      <c r="T386" s="5" t="s">
        <v>93</v>
      </c>
      <c r="U386" s="5" t="s">
        <v>93</v>
      </c>
      <c r="V386" s="5" t="s">
        <v>93</v>
      </c>
      <c r="W386" s="5" t="s">
        <v>93</v>
      </c>
      <c r="X386" s="5" t="s">
        <v>121</v>
      </c>
      <c r="Y386" s="5" t="s">
        <v>104</v>
      </c>
    </row>
    <row r="387" spans="1:25" hidden="1" x14ac:dyDescent="0.25">
      <c r="A387" s="5" t="s">
        <v>1326</v>
      </c>
      <c r="B387" s="5" t="s">
        <v>1327</v>
      </c>
      <c r="C387" s="5" t="s">
        <v>1328</v>
      </c>
      <c r="D387" s="5">
        <v>75</v>
      </c>
      <c r="E387" s="5" t="s">
        <v>256</v>
      </c>
      <c r="F387" s="5" t="s">
        <v>50</v>
      </c>
      <c r="G387" s="5" t="s">
        <v>257</v>
      </c>
      <c r="H387" s="5" t="s">
        <v>258</v>
      </c>
      <c r="I387" s="5" t="s">
        <v>16</v>
      </c>
      <c r="J387" s="5">
        <v>77</v>
      </c>
      <c r="K387" s="5">
        <v>2018</v>
      </c>
      <c r="L387" s="5" t="s">
        <v>89</v>
      </c>
      <c r="M387" s="5" t="s">
        <v>90</v>
      </c>
      <c r="N387" s="5" t="s">
        <v>91</v>
      </c>
      <c r="O387" s="5">
        <v>65.867872648335748</v>
      </c>
      <c r="P387" s="5">
        <v>11.132127351664252</v>
      </c>
      <c r="Q387" s="5">
        <v>0.16900693622060561</v>
      </c>
      <c r="R387" s="5">
        <v>11.132127351664252</v>
      </c>
      <c r="S387" s="5">
        <v>0.16900693622060561</v>
      </c>
      <c r="T387" s="5">
        <v>-0.23409450408911922</v>
      </c>
      <c r="U387" s="5">
        <v>-0.23409450408911922</v>
      </c>
      <c r="V387" s="5">
        <v>20.132127351664252</v>
      </c>
      <c r="W387" s="5">
        <v>86</v>
      </c>
      <c r="X387" s="5">
        <v>65.867872648335748</v>
      </c>
      <c r="Y387" s="5" t="s">
        <v>109</v>
      </c>
    </row>
    <row r="388" spans="1:25" hidden="1" x14ac:dyDescent="0.25">
      <c r="A388" s="5" t="s">
        <v>1329</v>
      </c>
      <c r="B388" s="5" t="s">
        <v>1330</v>
      </c>
      <c r="C388" s="5" t="s">
        <v>1328</v>
      </c>
      <c r="D388" s="5">
        <v>75</v>
      </c>
      <c r="E388" s="5" t="s">
        <v>256</v>
      </c>
      <c r="F388" s="5" t="s">
        <v>50</v>
      </c>
      <c r="G388" s="5" t="s">
        <v>257</v>
      </c>
      <c r="H388" s="5" t="s">
        <v>258</v>
      </c>
      <c r="I388" s="5" t="s">
        <v>11</v>
      </c>
      <c r="J388" s="5">
        <v>4606</v>
      </c>
      <c r="K388" s="5">
        <v>2018</v>
      </c>
      <c r="L388" s="5" t="s">
        <v>89</v>
      </c>
      <c r="M388" s="5" t="s">
        <v>90</v>
      </c>
      <c r="N388" s="5" t="s">
        <v>91</v>
      </c>
      <c r="O388" s="5">
        <v>3940.0963820549928</v>
      </c>
      <c r="P388" s="5">
        <v>665.90361794500723</v>
      </c>
      <c r="Q388" s="5">
        <v>0.16900693622060564</v>
      </c>
      <c r="R388" s="5">
        <v>665.90361794500723</v>
      </c>
      <c r="S388" s="5">
        <v>0.16900693622060564</v>
      </c>
      <c r="T388" s="5">
        <v>-0.23759744929276455</v>
      </c>
      <c r="U388" s="5">
        <v>-0.23759744929276455</v>
      </c>
      <c r="V388" s="5">
        <v>1227.9036179450072</v>
      </c>
      <c r="W388" s="5">
        <v>5168</v>
      </c>
      <c r="X388" s="5">
        <v>3940.0963820549928</v>
      </c>
      <c r="Y388" s="5" t="s">
        <v>109</v>
      </c>
    </row>
    <row r="389" spans="1:25" hidden="1" x14ac:dyDescent="0.25">
      <c r="A389" s="5" t="s">
        <v>1331</v>
      </c>
      <c r="B389" s="5" t="s">
        <v>1332</v>
      </c>
      <c r="C389" s="5" t="s">
        <v>1328</v>
      </c>
      <c r="D389" s="5">
        <v>75</v>
      </c>
      <c r="E389" s="5" t="s">
        <v>256</v>
      </c>
      <c r="F389" s="5" t="s">
        <v>50</v>
      </c>
      <c r="G389" s="5" t="s">
        <v>257</v>
      </c>
      <c r="H389" s="5" t="s">
        <v>258</v>
      </c>
      <c r="I389" s="5" t="s">
        <v>4</v>
      </c>
      <c r="J389" s="5">
        <v>1536</v>
      </c>
      <c r="K389" s="5">
        <v>2018</v>
      </c>
      <c r="L389" s="5" t="s">
        <v>89</v>
      </c>
      <c r="M389" s="5" t="s">
        <v>90</v>
      </c>
      <c r="N389" s="5" t="s">
        <v>91</v>
      </c>
      <c r="O389" s="5">
        <v>1313.9357452966715</v>
      </c>
      <c r="P389" s="5">
        <v>222.06425470332852</v>
      </c>
      <c r="Q389" s="5">
        <v>0.16900693622060567</v>
      </c>
      <c r="R389" s="5">
        <v>222.06425470332852</v>
      </c>
      <c r="S389" s="5">
        <v>0.16900693622060567</v>
      </c>
      <c r="T389" s="5">
        <v>-0.23697111190669484</v>
      </c>
      <c r="U389" s="5">
        <v>-0.23697111190669484</v>
      </c>
      <c r="V389" s="5">
        <v>408.06425470332852</v>
      </c>
      <c r="W389" s="5">
        <v>1722</v>
      </c>
      <c r="X389" s="5">
        <v>1313.9357452966715</v>
      </c>
      <c r="Y389" s="5" t="s">
        <v>109</v>
      </c>
    </row>
    <row r="390" spans="1:25" hidden="1" x14ac:dyDescent="0.25">
      <c r="A390" s="5" t="s">
        <v>1333</v>
      </c>
      <c r="B390" s="5" t="s">
        <v>1334</v>
      </c>
      <c r="C390" s="5" t="s">
        <v>1328</v>
      </c>
      <c r="D390" s="5">
        <v>75</v>
      </c>
      <c r="E390" s="5" t="s">
        <v>256</v>
      </c>
      <c r="F390" s="5" t="s">
        <v>50</v>
      </c>
      <c r="G390" s="5" t="s">
        <v>257</v>
      </c>
      <c r="H390" s="5" t="s">
        <v>258</v>
      </c>
      <c r="I390" s="5" t="s">
        <v>9</v>
      </c>
      <c r="J390" s="5">
        <v>691</v>
      </c>
      <c r="K390" s="5">
        <v>2018</v>
      </c>
      <c r="L390" s="5" t="s">
        <v>89</v>
      </c>
      <c r="M390" s="5" t="s">
        <v>90</v>
      </c>
      <c r="N390" s="5" t="s">
        <v>91</v>
      </c>
      <c r="O390" s="5">
        <v>591.1</v>
      </c>
      <c r="P390" s="5">
        <v>99.899999999999977</v>
      </c>
      <c r="Q390" s="5">
        <v>0.16900693622060561</v>
      </c>
      <c r="R390" s="5">
        <v>99.899999999999977</v>
      </c>
      <c r="S390" s="5">
        <v>0.16900693622060561</v>
      </c>
      <c r="T390" s="5">
        <v>-0.23729032258064514</v>
      </c>
      <c r="U390" s="5">
        <v>-0.23729032258064514</v>
      </c>
      <c r="V390" s="5">
        <v>183.89999999999998</v>
      </c>
      <c r="W390" s="5">
        <v>775</v>
      </c>
      <c r="X390" s="5">
        <v>591.1</v>
      </c>
      <c r="Y390" s="5" t="s">
        <v>109</v>
      </c>
    </row>
    <row r="391" spans="1:25" hidden="1" x14ac:dyDescent="0.25">
      <c r="A391" s="5" t="s">
        <v>1335</v>
      </c>
      <c r="B391" s="5" t="s">
        <v>1336</v>
      </c>
      <c r="C391" s="5" t="s">
        <v>1328</v>
      </c>
      <c r="D391" s="5">
        <v>75</v>
      </c>
      <c r="E391" s="5" t="s">
        <v>256</v>
      </c>
      <c r="F391" s="5" t="s">
        <v>50</v>
      </c>
      <c r="G391" s="5" t="s">
        <v>257</v>
      </c>
      <c r="H391" s="5" t="s">
        <v>258</v>
      </c>
      <c r="I391" s="5" t="s">
        <v>95</v>
      </c>
      <c r="J391" s="5">
        <v>6910</v>
      </c>
      <c r="K391" s="5">
        <v>2018</v>
      </c>
      <c r="L391" s="5" t="s">
        <v>89</v>
      </c>
      <c r="M391" s="5" t="s">
        <v>90</v>
      </c>
      <c r="N391" s="5" t="s">
        <v>91</v>
      </c>
      <c r="O391" s="5">
        <v>5911</v>
      </c>
      <c r="P391" s="5">
        <v>999</v>
      </c>
      <c r="Q391" s="5">
        <v>0.16900693622060564</v>
      </c>
      <c r="R391" s="5">
        <v>999</v>
      </c>
      <c r="S391" s="5">
        <v>0.16900693622060564</v>
      </c>
      <c r="T391" s="5">
        <v>-0.23738872403560832</v>
      </c>
      <c r="U391" s="5">
        <v>-0.23738872403560832</v>
      </c>
      <c r="V391" s="5">
        <v>1840</v>
      </c>
      <c r="W391" s="5">
        <v>7751</v>
      </c>
      <c r="X391" s="5">
        <v>5911</v>
      </c>
      <c r="Y391" s="5" t="s">
        <v>109</v>
      </c>
    </row>
    <row r="392" spans="1:25" hidden="1" x14ac:dyDescent="0.25">
      <c r="A392" s="5" t="s">
        <v>1337</v>
      </c>
      <c r="B392" s="5" t="s">
        <v>1338</v>
      </c>
      <c r="C392" s="5" t="s">
        <v>1328</v>
      </c>
      <c r="D392" s="5">
        <v>75</v>
      </c>
      <c r="E392" s="5" t="s">
        <v>256</v>
      </c>
      <c r="F392" s="5" t="s">
        <v>50</v>
      </c>
      <c r="G392" s="5" t="s">
        <v>257</v>
      </c>
      <c r="H392" s="5" t="s">
        <v>258</v>
      </c>
      <c r="I392" s="5" t="s">
        <v>71</v>
      </c>
      <c r="J392" s="5">
        <v>6910</v>
      </c>
      <c r="K392" s="5">
        <v>2018</v>
      </c>
      <c r="L392" s="5" t="s">
        <v>89</v>
      </c>
      <c r="M392" s="5" t="s">
        <v>90</v>
      </c>
      <c r="N392" s="5" t="s">
        <v>91</v>
      </c>
      <c r="O392" s="5">
        <v>5911</v>
      </c>
      <c r="P392" s="5">
        <v>999</v>
      </c>
      <c r="Q392" s="5">
        <v>0.16900693622060564</v>
      </c>
      <c r="R392" s="5">
        <v>999</v>
      </c>
      <c r="S392" s="5">
        <v>0.16900693622060564</v>
      </c>
      <c r="T392" s="5">
        <v>-0.23738872403560832</v>
      </c>
      <c r="U392" s="5">
        <v>-0.23738872403560832</v>
      </c>
      <c r="V392" s="5">
        <v>1840</v>
      </c>
      <c r="W392" s="5">
        <v>7751</v>
      </c>
      <c r="X392" s="5">
        <v>5911</v>
      </c>
      <c r="Y392" s="5" t="s">
        <v>109</v>
      </c>
    </row>
    <row r="393" spans="1:25" hidden="1" x14ac:dyDescent="0.25">
      <c r="A393" s="5" t="s">
        <v>1339</v>
      </c>
      <c r="B393" s="5" t="s">
        <v>1340</v>
      </c>
      <c r="C393" s="5" t="s">
        <v>1341</v>
      </c>
      <c r="D393" s="5">
        <v>76</v>
      </c>
      <c r="E393" s="5" t="s">
        <v>259</v>
      </c>
      <c r="F393" s="5" t="s">
        <v>50</v>
      </c>
      <c r="G393" s="5" t="s">
        <v>190</v>
      </c>
      <c r="H393" s="5" t="s">
        <v>190</v>
      </c>
      <c r="I393" s="5" t="s">
        <v>16</v>
      </c>
      <c r="J393" s="5">
        <v>45</v>
      </c>
      <c r="K393" s="5">
        <v>2018</v>
      </c>
      <c r="L393" s="5" t="s">
        <v>89</v>
      </c>
      <c r="M393" s="5" t="s">
        <v>90</v>
      </c>
      <c r="N393" s="5" t="s">
        <v>91</v>
      </c>
      <c r="O393" s="5">
        <v>45</v>
      </c>
      <c r="P393" s="5">
        <v>0</v>
      </c>
      <c r="Q393" s="5">
        <v>0</v>
      </c>
      <c r="R393" s="5">
        <v>0</v>
      </c>
      <c r="S393" s="5">
        <v>0</v>
      </c>
      <c r="T393" s="5">
        <v>3.1468941615569181</v>
      </c>
      <c r="U393" s="5">
        <v>0.81526432489205247</v>
      </c>
      <c r="V393" s="5">
        <v>-20.210221793635483</v>
      </c>
      <c r="W393" s="5">
        <v>24.789778206364517</v>
      </c>
      <c r="X393" s="5">
        <v>45</v>
      </c>
      <c r="Y393" s="5" t="s">
        <v>109</v>
      </c>
    </row>
    <row r="394" spans="1:25" hidden="1" x14ac:dyDescent="0.25">
      <c r="A394" s="5" t="s">
        <v>1342</v>
      </c>
      <c r="B394" s="5" t="s">
        <v>1343</v>
      </c>
      <c r="C394" s="5" t="s">
        <v>1341</v>
      </c>
      <c r="D394" s="5">
        <v>76</v>
      </c>
      <c r="E394" s="5" t="s">
        <v>259</v>
      </c>
      <c r="F394" s="5" t="s">
        <v>50</v>
      </c>
      <c r="G394" s="5" t="s">
        <v>190</v>
      </c>
      <c r="H394" s="5" t="s">
        <v>190</v>
      </c>
      <c r="I394" s="5" t="s">
        <v>11</v>
      </c>
      <c r="J394" s="5">
        <v>202</v>
      </c>
      <c r="K394" s="5">
        <v>2018</v>
      </c>
      <c r="L394" s="5" t="s">
        <v>89</v>
      </c>
      <c r="M394" s="5" t="s">
        <v>90</v>
      </c>
      <c r="N394" s="5" t="s">
        <v>91</v>
      </c>
      <c r="O394" s="5">
        <v>202</v>
      </c>
      <c r="P394" s="5">
        <v>0</v>
      </c>
      <c r="Q394" s="5">
        <v>0</v>
      </c>
      <c r="R394" s="5">
        <v>0</v>
      </c>
      <c r="S394" s="5">
        <v>0</v>
      </c>
      <c r="T394" s="5">
        <v>3.0952883675464324</v>
      </c>
      <c r="U394" s="5">
        <v>0.7926743688489517</v>
      </c>
      <c r="V394" s="5">
        <v>-89.319189971070401</v>
      </c>
      <c r="W394" s="5">
        <v>112.6808100289296</v>
      </c>
      <c r="X394" s="5">
        <v>202</v>
      </c>
      <c r="Y394" s="5" t="s">
        <v>109</v>
      </c>
    </row>
    <row r="395" spans="1:25" hidden="1" x14ac:dyDescent="0.25">
      <c r="A395" s="5" t="s">
        <v>1344</v>
      </c>
      <c r="B395" s="5" t="s">
        <v>1345</v>
      </c>
      <c r="C395" s="5" t="s">
        <v>1341</v>
      </c>
      <c r="D395" s="5">
        <v>76</v>
      </c>
      <c r="E395" s="5" t="s">
        <v>259</v>
      </c>
      <c r="F395" s="5" t="s">
        <v>50</v>
      </c>
      <c r="G395" s="5" t="s">
        <v>190</v>
      </c>
      <c r="H395" s="5" t="s">
        <v>190</v>
      </c>
      <c r="I395" s="5" t="s">
        <v>4</v>
      </c>
      <c r="J395" s="5">
        <v>1210</v>
      </c>
      <c r="K395" s="5">
        <v>2018</v>
      </c>
      <c r="L395" s="5" t="s">
        <v>89</v>
      </c>
      <c r="M395" s="5" t="s">
        <v>90</v>
      </c>
      <c r="N395" s="5" t="s">
        <v>91</v>
      </c>
      <c r="O395" s="5">
        <v>1210</v>
      </c>
      <c r="P395" s="5">
        <v>0</v>
      </c>
      <c r="Q395" s="5">
        <v>0</v>
      </c>
      <c r="R395" s="5">
        <v>0</v>
      </c>
      <c r="S395" s="5">
        <v>0</v>
      </c>
      <c r="T395" s="5">
        <v>3.0976363244485965</v>
      </c>
      <c r="U395" s="5">
        <v>0.79370216513090019</v>
      </c>
      <c r="V395" s="5">
        <v>-535.41755062680818</v>
      </c>
      <c r="W395" s="5">
        <v>674.58244937319182</v>
      </c>
      <c r="X395" s="5">
        <v>1210</v>
      </c>
      <c r="Y395" s="5" t="s">
        <v>109</v>
      </c>
    </row>
    <row r="396" spans="1:25" hidden="1" x14ac:dyDescent="0.25">
      <c r="A396" s="5" t="s">
        <v>1346</v>
      </c>
      <c r="B396" s="5" t="s">
        <v>1347</v>
      </c>
      <c r="C396" s="5" t="s">
        <v>1341</v>
      </c>
      <c r="D396" s="5">
        <v>76</v>
      </c>
      <c r="E396" s="5" t="s">
        <v>259</v>
      </c>
      <c r="F396" s="5" t="s">
        <v>50</v>
      </c>
      <c r="G396" s="5" t="s">
        <v>190</v>
      </c>
      <c r="H396" s="5" t="s">
        <v>190</v>
      </c>
      <c r="I396" s="5" t="s">
        <v>9</v>
      </c>
      <c r="J396" s="5">
        <v>1339</v>
      </c>
      <c r="K396" s="5">
        <v>2018</v>
      </c>
      <c r="L396" s="5" t="s">
        <v>89</v>
      </c>
      <c r="M396" s="5" t="s">
        <v>90</v>
      </c>
      <c r="N396" s="5" t="s">
        <v>91</v>
      </c>
      <c r="O396" s="5">
        <v>1339</v>
      </c>
      <c r="P396" s="5">
        <v>0</v>
      </c>
      <c r="Q396" s="5">
        <v>0</v>
      </c>
      <c r="R396" s="5">
        <v>0</v>
      </c>
      <c r="S396" s="5">
        <v>0</v>
      </c>
      <c r="T396" s="5">
        <v>3.10067835552681</v>
      </c>
      <c r="U396" s="5">
        <v>0.7950337859238028</v>
      </c>
      <c r="V396" s="5">
        <v>-593.05303760848597</v>
      </c>
      <c r="W396" s="5">
        <v>745.94696239151403</v>
      </c>
      <c r="X396" s="5">
        <v>1339</v>
      </c>
      <c r="Y396" s="5" t="s">
        <v>109</v>
      </c>
    </row>
    <row r="397" spans="1:25" hidden="1" x14ac:dyDescent="0.25">
      <c r="A397" s="5" t="s">
        <v>1348</v>
      </c>
      <c r="B397" s="5" t="s">
        <v>1349</v>
      </c>
      <c r="C397" s="5" t="s">
        <v>1341</v>
      </c>
      <c r="D397" s="5">
        <v>76</v>
      </c>
      <c r="E397" s="5" t="s">
        <v>259</v>
      </c>
      <c r="F397" s="5" t="s">
        <v>50</v>
      </c>
      <c r="G397" s="5" t="s">
        <v>190</v>
      </c>
      <c r="H397" s="5" t="s">
        <v>190</v>
      </c>
      <c r="I397" s="5" t="s">
        <v>95</v>
      </c>
      <c r="J397" s="5">
        <v>2796</v>
      </c>
      <c r="K397" s="5">
        <v>2018</v>
      </c>
      <c r="L397" s="5" t="s">
        <v>89</v>
      </c>
      <c r="M397" s="5" t="s">
        <v>90</v>
      </c>
      <c r="N397" s="5" t="s">
        <v>91</v>
      </c>
      <c r="O397" s="5">
        <v>2796</v>
      </c>
      <c r="P397" s="5">
        <v>0</v>
      </c>
      <c r="Q397" s="5">
        <v>0</v>
      </c>
      <c r="R397" s="5">
        <v>0</v>
      </c>
      <c r="S397" s="5">
        <v>0</v>
      </c>
      <c r="T397" s="5">
        <v>3.0997067448680351</v>
      </c>
      <c r="U397" s="5">
        <v>0.79460847240051347</v>
      </c>
      <c r="V397" s="5">
        <v>-1238</v>
      </c>
      <c r="W397" s="5">
        <v>1558</v>
      </c>
      <c r="X397" s="5">
        <v>2796</v>
      </c>
      <c r="Y397" s="5" t="s">
        <v>109</v>
      </c>
    </row>
    <row r="398" spans="1:25" hidden="1" x14ac:dyDescent="0.25">
      <c r="A398" s="5" t="s">
        <v>1350</v>
      </c>
      <c r="B398" s="5" t="s">
        <v>1351</v>
      </c>
      <c r="C398" s="5" t="s">
        <v>1341</v>
      </c>
      <c r="D398" s="5">
        <v>76</v>
      </c>
      <c r="E398" s="5" t="s">
        <v>259</v>
      </c>
      <c r="F398" s="5" t="s">
        <v>50</v>
      </c>
      <c r="G398" s="5" t="s">
        <v>190</v>
      </c>
      <c r="H398" s="5" t="s">
        <v>190</v>
      </c>
      <c r="I398" s="5" t="s">
        <v>71</v>
      </c>
      <c r="J398" s="5">
        <v>2796</v>
      </c>
      <c r="K398" s="5">
        <v>2018</v>
      </c>
      <c r="L398" s="5" t="s">
        <v>89</v>
      </c>
      <c r="M398" s="5" t="s">
        <v>90</v>
      </c>
      <c r="N398" s="5" t="s">
        <v>91</v>
      </c>
      <c r="O398" s="5">
        <v>2796</v>
      </c>
      <c r="P398" s="5">
        <v>0</v>
      </c>
      <c r="Q398" s="5">
        <v>0</v>
      </c>
      <c r="R398" s="5">
        <v>0</v>
      </c>
      <c r="S398" s="5">
        <v>0</v>
      </c>
      <c r="T398" s="5">
        <v>3.0997067448680351</v>
      </c>
      <c r="U398" s="5">
        <v>0.79460847240051347</v>
      </c>
      <c r="V398" s="5">
        <v>-1238</v>
      </c>
      <c r="W398" s="5">
        <v>1558</v>
      </c>
      <c r="X398" s="5">
        <v>2796</v>
      </c>
      <c r="Y398" s="5" t="s">
        <v>109</v>
      </c>
    </row>
    <row r="399" spans="1:25" hidden="1" x14ac:dyDescent="0.25">
      <c r="A399" s="5" t="s">
        <v>1352</v>
      </c>
      <c r="B399" s="5" t="s">
        <v>1353</v>
      </c>
      <c r="C399" s="5" t="s">
        <v>1354</v>
      </c>
      <c r="D399" s="5">
        <v>77</v>
      </c>
      <c r="E399" s="5" t="s">
        <v>260</v>
      </c>
      <c r="F399" s="5" t="s">
        <v>46</v>
      </c>
      <c r="G399" s="5" t="s">
        <v>202</v>
      </c>
      <c r="H399" s="5" t="s">
        <v>261</v>
      </c>
      <c r="I399" s="5" t="s">
        <v>15</v>
      </c>
      <c r="J399" s="5">
        <v>2890</v>
      </c>
      <c r="K399" s="5">
        <v>2018</v>
      </c>
      <c r="L399" s="5" t="s">
        <v>89</v>
      </c>
      <c r="M399" s="5" t="s">
        <v>90</v>
      </c>
      <c r="N399" s="5" t="s">
        <v>91</v>
      </c>
      <c r="O399" s="5">
        <v>2890.0277727058688</v>
      </c>
      <c r="P399" s="5">
        <v>0</v>
      </c>
      <c r="Q399" s="5">
        <v>0</v>
      </c>
      <c r="R399" s="5">
        <v>-2.777270586875602E-2</v>
      </c>
      <c r="S399" s="5">
        <v>-9.6098404766377215E-6</v>
      </c>
      <c r="T399" s="5">
        <v>-6.9838341895713724E-2</v>
      </c>
      <c r="U399" s="5">
        <v>-6.983335284651794E-2</v>
      </c>
      <c r="V399" s="5">
        <v>216.97222729413124</v>
      </c>
      <c r="W399" s="5">
        <v>3107</v>
      </c>
      <c r="X399" s="5">
        <v>2890.0277727058688</v>
      </c>
      <c r="Y399" s="5" t="s">
        <v>94</v>
      </c>
    </row>
    <row r="400" spans="1:25" hidden="1" x14ac:dyDescent="0.25">
      <c r="A400" s="5" t="s">
        <v>1355</v>
      </c>
      <c r="B400" s="5" t="s">
        <v>1356</v>
      </c>
      <c r="C400" s="5" t="s">
        <v>1354</v>
      </c>
      <c r="D400" s="5">
        <v>77</v>
      </c>
      <c r="E400" s="5" t="s">
        <v>260</v>
      </c>
      <c r="F400" s="5" t="s">
        <v>46</v>
      </c>
      <c r="G400" s="5" t="s">
        <v>202</v>
      </c>
      <c r="H400" s="5" t="s">
        <v>261</v>
      </c>
      <c r="I400" s="5" t="s">
        <v>7</v>
      </c>
      <c r="J400" s="5">
        <v>246</v>
      </c>
      <c r="K400" s="5">
        <v>2018</v>
      </c>
      <c r="L400" s="5" t="s">
        <v>89</v>
      </c>
      <c r="M400" s="5" t="s">
        <v>90</v>
      </c>
      <c r="N400" s="5" t="s">
        <v>91</v>
      </c>
      <c r="O400" s="5">
        <v>246.00236404347535</v>
      </c>
      <c r="P400" s="5">
        <v>0</v>
      </c>
      <c r="Q400" s="5">
        <v>0</v>
      </c>
      <c r="R400" s="5">
        <v>-2.3640434753531281E-3</v>
      </c>
      <c r="S400" s="5">
        <v>-9.6098404767172766E-6</v>
      </c>
      <c r="T400" s="5">
        <v>-6.8177861427094144E-2</v>
      </c>
      <c r="U400" s="5">
        <v>-6.8172863471684275E-2</v>
      </c>
      <c r="V400" s="5">
        <v>17.997635956524647</v>
      </c>
      <c r="W400" s="5">
        <v>264</v>
      </c>
      <c r="X400" s="5">
        <v>246.00236404347535</v>
      </c>
      <c r="Y400" s="5" t="s">
        <v>94</v>
      </c>
    </row>
    <row r="401" spans="1:25" hidden="1" x14ac:dyDescent="0.25">
      <c r="A401" s="5" t="s">
        <v>1357</v>
      </c>
      <c r="B401" s="5" t="s">
        <v>1358</v>
      </c>
      <c r="C401" s="5" t="s">
        <v>1354</v>
      </c>
      <c r="D401" s="5">
        <v>77</v>
      </c>
      <c r="E401" s="5" t="s">
        <v>260</v>
      </c>
      <c r="F401" s="5" t="s">
        <v>46</v>
      </c>
      <c r="G401" s="5" t="s">
        <v>202</v>
      </c>
      <c r="H401" s="5" t="s">
        <v>261</v>
      </c>
      <c r="I401" s="5" t="s">
        <v>95</v>
      </c>
      <c r="J401" s="5">
        <v>3136</v>
      </c>
      <c r="K401" s="5">
        <v>2018</v>
      </c>
      <c r="L401" s="5" t="s">
        <v>89</v>
      </c>
      <c r="M401" s="5" t="s">
        <v>90</v>
      </c>
      <c r="N401" s="5" t="s">
        <v>91</v>
      </c>
      <c r="O401" s="5">
        <v>3136.0301367493444</v>
      </c>
      <c r="P401" s="5">
        <v>0</v>
      </c>
      <c r="Q401" s="5">
        <v>0</v>
      </c>
      <c r="R401" s="5">
        <v>-3.0136749344364944E-2</v>
      </c>
      <c r="S401" s="5">
        <v>-9.6098404767255284E-6</v>
      </c>
      <c r="T401" s="5">
        <v>-6.9708301301315723E-2</v>
      </c>
      <c r="U401" s="5">
        <v>-6.9703311554629374E-2</v>
      </c>
      <c r="V401" s="5">
        <v>234.96986325065564</v>
      </c>
      <c r="W401" s="5">
        <v>3371</v>
      </c>
      <c r="X401" s="5">
        <v>3136.0301367493444</v>
      </c>
      <c r="Y401" s="5" t="s">
        <v>94</v>
      </c>
    </row>
    <row r="402" spans="1:25" hidden="1" x14ac:dyDescent="0.25">
      <c r="A402" s="5" t="s">
        <v>1359</v>
      </c>
      <c r="B402" s="5" t="s">
        <v>1360</v>
      </c>
      <c r="C402" s="5" t="s">
        <v>1354</v>
      </c>
      <c r="D402" s="5">
        <v>77</v>
      </c>
      <c r="E402" s="5" t="s">
        <v>260</v>
      </c>
      <c r="F402" s="5" t="s">
        <v>46</v>
      </c>
      <c r="G402" s="5" t="s">
        <v>202</v>
      </c>
      <c r="H402" s="5" t="s">
        <v>261</v>
      </c>
      <c r="I402" s="5" t="s">
        <v>71</v>
      </c>
      <c r="J402" s="5">
        <v>3136</v>
      </c>
      <c r="K402" s="5">
        <v>2018</v>
      </c>
      <c r="L402" s="5" t="s">
        <v>89</v>
      </c>
      <c r="M402" s="5" t="s">
        <v>90</v>
      </c>
      <c r="N402" s="5" t="s">
        <v>91</v>
      </c>
      <c r="O402" s="5">
        <v>3136.0301367493444</v>
      </c>
      <c r="P402" s="5">
        <v>0</v>
      </c>
      <c r="Q402" s="5">
        <v>0</v>
      </c>
      <c r="R402" s="5">
        <v>-3.0136749344364944E-2</v>
      </c>
      <c r="S402" s="5">
        <v>-9.6098404767255284E-6</v>
      </c>
      <c r="T402" s="5">
        <v>-6.9708301301315723E-2</v>
      </c>
      <c r="U402" s="5">
        <v>-6.9703311554629374E-2</v>
      </c>
      <c r="V402" s="5">
        <v>234.96986325065564</v>
      </c>
      <c r="W402" s="5">
        <v>3371</v>
      </c>
      <c r="X402" s="5">
        <v>3136.0301367493444</v>
      </c>
      <c r="Y402" s="5" t="s">
        <v>94</v>
      </c>
    </row>
    <row r="403" spans="1:25" hidden="1" x14ac:dyDescent="0.25">
      <c r="A403" s="5" t="s">
        <v>1361</v>
      </c>
      <c r="B403" s="5" t="s">
        <v>1362</v>
      </c>
      <c r="C403" s="5" t="s">
        <v>1363</v>
      </c>
      <c r="D403" s="5">
        <v>78</v>
      </c>
      <c r="E403" s="5" t="s">
        <v>262</v>
      </c>
      <c r="F403" s="5" t="s">
        <v>46</v>
      </c>
      <c r="G403" s="5" t="s">
        <v>99</v>
      </c>
      <c r="H403" s="5" t="s">
        <v>100</v>
      </c>
      <c r="I403" s="5" t="s">
        <v>11</v>
      </c>
      <c r="J403" s="5">
        <v>521</v>
      </c>
      <c r="K403" s="5">
        <v>2018</v>
      </c>
      <c r="L403" s="5" t="s">
        <v>89</v>
      </c>
      <c r="M403" s="5" t="s">
        <v>90</v>
      </c>
      <c r="N403" s="5" t="s">
        <v>91</v>
      </c>
      <c r="O403" s="5">
        <v>452.66407171502715</v>
      </c>
      <c r="P403" s="5">
        <v>68.335928284972852</v>
      </c>
      <c r="Q403" s="5">
        <v>0.15096388813467276</v>
      </c>
      <c r="R403" s="5">
        <v>68.335928284972852</v>
      </c>
      <c r="S403" s="5">
        <v>0.15096388813467276</v>
      </c>
      <c r="T403" s="5">
        <v>7.8028272719759872E-2</v>
      </c>
      <c r="U403" s="5">
        <v>-0.24595362839016799</v>
      </c>
      <c r="V403" s="5">
        <v>147.64923626976372</v>
      </c>
      <c r="W403" s="5">
        <v>600.31330798479087</v>
      </c>
      <c r="X403" s="5">
        <v>452.66407171502715</v>
      </c>
      <c r="Y403" s="5" t="s">
        <v>104</v>
      </c>
    </row>
    <row r="404" spans="1:25" hidden="1" x14ac:dyDescent="0.25">
      <c r="A404" s="5" t="s">
        <v>1364</v>
      </c>
      <c r="B404" s="5" t="s">
        <v>1365</v>
      </c>
      <c r="C404" s="5" t="s">
        <v>1363</v>
      </c>
      <c r="D404" s="5">
        <v>78</v>
      </c>
      <c r="E404" s="5" t="s">
        <v>262</v>
      </c>
      <c r="F404" s="5" t="s">
        <v>46</v>
      </c>
      <c r="G404" s="5" t="s">
        <v>99</v>
      </c>
      <c r="H404" s="5" t="s">
        <v>100</v>
      </c>
      <c r="I404" s="5" t="s">
        <v>13</v>
      </c>
      <c r="J404" s="5">
        <v>2532</v>
      </c>
      <c r="K404" s="5">
        <v>2018</v>
      </c>
      <c r="L404" s="5" t="s">
        <v>89</v>
      </c>
      <c r="M404" s="5" t="s">
        <v>90</v>
      </c>
      <c r="N404" s="5" t="s">
        <v>91</v>
      </c>
      <c r="O404" s="5">
        <v>2199.8952583156406</v>
      </c>
      <c r="P404" s="5">
        <v>332.1047416843594</v>
      </c>
      <c r="Q404" s="5">
        <v>0.15096388813467276</v>
      </c>
      <c r="R404" s="5">
        <v>332.1047416843594</v>
      </c>
      <c r="S404" s="5">
        <v>0.15096388813467276</v>
      </c>
      <c r="T404" s="5">
        <v>7.7165577200039498E-2</v>
      </c>
      <c r="U404" s="5">
        <v>-0.24655705637337658</v>
      </c>
      <c r="V404" s="5">
        <v>719.89485575280014</v>
      </c>
      <c r="W404" s="5">
        <v>2919.7901140684407</v>
      </c>
      <c r="X404" s="5">
        <v>2199.8952583156406</v>
      </c>
      <c r="Y404" s="5" t="s">
        <v>104</v>
      </c>
    </row>
    <row r="405" spans="1:25" hidden="1" x14ac:dyDescent="0.25">
      <c r="A405" s="5" t="s">
        <v>1366</v>
      </c>
      <c r="B405" s="5" t="s">
        <v>1367</v>
      </c>
      <c r="C405" s="5" t="s">
        <v>1363</v>
      </c>
      <c r="D405" s="5">
        <v>78</v>
      </c>
      <c r="E405" s="5" t="s">
        <v>262</v>
      </c>
      <c r="F405" s="5" t="s">
        <v>46</v>
      </c>
      <c r="G405" s="5" t="s">
        <v>99</v>
      </c>
      <c r="H405" s="5" t="s">
        <v>100</v>
      </c>
      <c r="I405" s="5" t="s">
        <v>5</v>
      </c>
      <c r="J405" s="5">
        <v>5425</v>
      </c>
      <c r="K405" s="5">
        <v>2018</v>
      </c>
      <c r="L405" s="5" t="s">
        <v>89</v>
      </c>
      <c r="M405" s="5" t="s">
        <v>90</v>
      </c>
      <c r="N405" s="5" t="s">
        <v>91</v>
      </c>
      <c r="O405" s="5">
        <v>4713.4406699693327</v>
      </c>
      <c r="P405" s="5">
        <v>711.5593300306673</v>
      </c>
      <c r="Q405" s="5">
        <v>0.15096388813467274</v>
      </c>
      <c r="R405" s="5">
        <v>711.5593300306673</v>
      </c>
      <c r="S405" s="5">
        <v>0.15096388813467274</v>
      </c>
      <c r="T405" s="5">
        <v>7.7160900856833609E-2</v>
      </c>
      <c r="U405" s="5">
        <v>-0.24656032732620412</v>
      </c>
      <c r="V405" s="5">
        <v>1542.4559079774353</v>
      </c>
      <c r="W405" s="5">
        <v>6255.896577946768</v>
      </c>
      <c r="X405" s="5">
        <v>4713.4406699693327</v>
      </c>
      <c r="Y405" s="5" t="s">
        <v>104</v>
      </c>
    </row>
    <row r="406" spans="1:25" hidden="1" x14ac:dyDescent="0.25">
      <c r="A406" s="5" t="s">
        <v>1368</v>
      </c>
      <c r="B406" s="5" t="s">
        <v>1369</v>
      </c>
      <c r="C406" s="5" t="s">
        <v>1363</v>
      </c>
      <c r="D406" s="5">
        <v>78</v>
      </c>
      <c r="E406" s="5" t="s">
        <v>262</v>
      </c>
      <c r="F406" s="5" t="s">
        <v>46</v>
      </c>
      <c r="G406" s="5" t="s">
        <v>99</v>
      </c>
      <c r="H406" s="5" t="s">
        <v>100</v>
      </c>
      <c r="I406" s="5" t="s">
        <v>95</v>
      </c>
      <c r="J406" s="5">
        <v>8478</v>
      </c>
      <c r="K406" s="5">
        <v>2018</v>
      </c>
      <c r="L406" s="5" t="s">
        <v>89</v>
      </c>
      <c r="M406" s="5" t="s">
        <v>90</v>
      </c>
      <c r="N406" s="5" t="s">
        <v>91</v>
      </c>
      <c r="O406" s="5">
        <v>7366</v>
      </c>
      <c r="P406" s="5">
        <v>1112</v>
      </c>
      <c r="Q406" s="5">
        <v>0.15096388813467282</v>
      </c>
      <c r="R406" s="5">
        <v>1112</v>
      </c>
      <c r="S406" s="5">
        <v>0.15096388813467282</v>
      </c>
      <c r="T406" s="5">
        <v>7.7215560105293943E-2</v>
      </c>
      <c r="U406" s="5">
        <v>-0.24652209492635024</v>
      </c>
      <c r="V406" s="5">
        <v>2410</v>
      </c>
      <c r="W406" s="5">
        <v>9776</v>
      </c>
      <c r="X406" s="5">
        <v>7366</v>
      </c>
      <c r="Y406" s="5" t="s">
        <v>104</v>
      </c>
    </row>
    <row r="407" spans="1:25" hidden="1" x14ac:dyDescent="0.25">
      <c r="A407" s="5" t="s">
        <v>1370</v>
      </c>
      <c r="B407" s="5" t="s">
        <v>1371</v>
      </c>
      <c r="C407" s="5" t="s">
        <v>1363</v>
      </c>
      <c r="D407" s="5">
        <v>78</v>
      </c>
      <c r="E407" s="5" t="s">
        <v>262</v>
      </c>
      <c r="F407" s="5" t="s">
        <v>46</v>
      </c>
      <c r="G407" s="5" t="s">
        <v>99</v>
      </c>
      <c r="H407" s="5" t="s">
        <v>100</v>
      </c>
      <c r="I407" s="5" t="s">
        <v>71</v>
      </c>
      <c r="J407" s="5">
        <v>8478</v>
      </c>
      <c r="K407" s="5">
        <v>2018</v>
      </c>
      <c r="L407" s="5" t="s">
        <v>89</v>
      </c>
      <c r="M407" s="5" t="s">
        <v>90</v>
      </c>
      <c r="N407" s="5" t="s">
        <v>91</v>
      </c>
      <c r="O407" s="5">
        <v>7366</v>
      </c>
      <c r="P407" s="5">
        <v>1112</v>
      </c>
      <c r="Q407" s="5">
        <v>0.15096388813467282</v>
      </c>
      <c r="R407" s="5">
        <v>1112</v>
      </c>
      <c r="S407" s="5">
        <v>0.15096388813467282</v>
      </c>
      <c r="T407" s="5">
        <v>7.7215560105293943E-2</v>
      </c>
      <c r="U407" s="5">
        <v>-0.24652209492635024</v>
      </c>
      <c r="V407" s="5">
        <v>2410</v>
      </c>
      <c r="W407" s="5">
        <v>9776</v>
      </c>
      <c r="X407" s="5">
        <v>7366</v>
      </c>
      <c r="Y407" s="5" t="s">
        <v>104</v>
      </c>
    </row>
    <row r="408" spans="1:25" hidden="1" x14ac:dyDescent="0.25">
      <c r="A408" s="5" t="s">
        <v>1372</v>
      </c>
      <c r="B408" s="5" t="s">
        <v>1373</v>
      </c>
      <c r="C408" s="5" t="s">
        <v>1374</v>
      </c>
      <c r="D408" s="5">
        <v>79</v>
      </c>
      <c r="E408" s="5" t="s">
        <v>263</v>
      </c>
      <c r="F408" s="5" t="s">
        <v>46</v>
      </c>
      <c r="G408" s="5" t="s">
        <v>102</v>
      </c>
      <c r="H408" s="5" t="s">
        <v>261</v>
      </c>
      <c r="I408" s="5" t="s">
        <v>16</v>
      </c>
      <c r="J408" s="5">
        <v>52</v>
      </c>
      <c r="K408" s="5">
        <v>2018</v>
      </c>
      <c r="L408" s="5" t="s">
        <v>89</v>
      </c>
      <c r="M408" s="5" t="s">
        <v>90</v>
      </c>
      <c r="N408" s="5" t="s">
        <v>91</v>
      </c>
      <c r="O408" s="5">
        <v>52.000499716506987</v>
      </c>
      <c r="P408" s="5">
        <v>0</v>
      </c>
      <c r="Q408" s="1">
        <v>0</v>
      </c>
      <c r="R408" s="5">
        <v>-4.9971650698665826E-4</v>
      </c>
      <c r="S408" s="5">
        <v>-9.6098404767450491E-6</v>
      </c>
      <c r="T408" s="5">
        <v>-7.1424628460449335E-2</v>
      </c>
      <c r="U408" s="5">
        <v>-7.1419647919518089E-2</v>
      </c>
      <c r="V408" s="5">
        <v>3.9995002834930133</v>
      </c>
      <c r="W408" s="5">
        <v>56</v>
      </c>
      <c r="X408" s="5">
        <v>52.000499716506987</v>
      </c>
      <c r="Y408" s="5" t="s">
        <v>109</v>
      </c>
    </row>
    <row r="409" spans="1:25" hidden="1" x14ac:dyDescent="0.25">
      <c r="A409" s="5" t="s">
        <v>1375</v>
      </c>
      <c r="B409" s="5" t="s">
        <v>1376</v>
      </c>
      <c r="C409" s="5" t="s">
        <v>1374</v>
      </c>
      <c r="D409" s="5">
        <v>79</v>
      </c>
      <c r="E409" s="5" t="s">
        <v>263</v>
      </c>
      <c r="F409" s="5" t="s">
        <v>46</v>
      </c>
      <c r="G409" s="5" t="s">
        <v>102</v>
      </c>
      <c r="H409" s="5" t="s">
        <v>261</v>
      </c>
      <c r="I409" s="5" t="s">
        <v>15</v>
      </c>
      <c r="J409" s="5">
        <v>2112</v>
      </c>
      <c r="K409" s="5">
        <v>2018</v>
      </c>
      <c r="L409" s="5" t="s">
        <v>89</v>
      </c>
      <c r="M409" s="5" t="s">
        <v>90</v>
      </c>
      <c r="N409" s="5" t="s">
        <v>91</v>
      </c>
      <c r="O409" s="5">
        <v>2112.0202961781301</v>
      </c>
      <c r="P409" s="5">
        <v>0</v>
      </c>
      <c r="Q409" s="5">
        <v>0</v>
      </c>
      <c r="R409" s="5">
        <v>-2.0296178130138287E-2</v>
      </c>
      <c r="S409" s="5">
        <v>-9.6098404768485633E-6</v>
      </c>
      <c r="T409" s="5">
        <v>-7.0009261061496561E-2</v>
      </c>
      <c r="U409" s="5">
        <v>-7.0004272929048816E-2</v>
      </c>
      <c r="V409" s="5">
        <v>158.97970382186986</v>
      </c>
      <c r="W409" s="5">
        <v>2271</v>
      </c>
      <c r="X409" s="5">
        <v>2112.0202961781301</v>
      </c>
      <c r="Y409" s="5" t="s">
        <v>109</v>
      </c>
    </row>
    <row r="410" spans="1:25" hidden="1" x14ac:dyDescent="0.25">
      <c r="A410" s="5" t="s">
        <v>1377</v>
      </c>
      <c r="B410" s="5" t="s">
        <v>1378</v>
      </c>
      <c r="C410" s="5" t="s">
        <v>1374</v>
      </c>
      <c r="D410" s="5">
        <v>79</v>
      </c>
      <c r="E410" s="5" t="s">
        <v>263</v>
      </c>
      <c r="F410" s="5" t="s">
        <v>46</v>
      </c>
      <c r="G410" s="5" t="s">
        <v>102</v>
      </c>
      <c r="H410" s="5" t="s">
        <v>261</v>
      </c>
      <c r="I410" s="5" t="s">
        <v>11</v>
      </c>
      <c r="J410" s="5">
        <v>468</v>
      </c>
      <c r="K410" s="5">
        <v>2018</v>
      </c>
      <c r="L410" s="5" t="s">
        <v>89</v>
      </c>
      <c r="M410" s="5" t="s">
        <v>90</v>
      </c>
      <c r="N410" s="5" t="s">
        <v>91</v>
      </c>
      <c r="O410" s="5">
        <v>468.00449744856292</v>
      </c>
      <c r="P410" s="5">
        <v>0</v>
      </c>
      <c r="Q410" s="5">
        <v>0</v>
      </c>
      <c r="R410" s="5">
        <v>-4.4974485629154515E-3</v>
      </c>
      <c r="S410" s="5">
        <v>-9.6098404768209602E-6</v>
      </c>
      <c r="T410" s="5">
        <v>-6.9578554163153741E-2</v>
      </c>
      <c r="U410" s="5">
        <v>-6.957356372055086E-2</v>
      </c>
      <c r="V410" s="5">
        <v>34.995502551437085</v>
      </c>
      <c r="W410" s="5">
        <v>503</v>
      </c>
      <c r="X410" s="5">
        <v>468.00449744856292</v>
      </c>
      <c r="Y410" s="5" t="s">
        <v>109</v>
      </c>
    </row>
    <row r="411" spans="1:25" hidden="1" x14ac:dyDescent="0.25">
      <c r="A411" s="5" t="s">
        <v>1379</v>
      </c>
      <c r="B411" s="5" t="s">
        <v>1380</v>
      </c>
      <c r="C411" s="5" t="s">
        <v>1374</v>
      </c>
      <c r="D411" s="5">
        <v>79</v>
      </c>
      <c r="E411" s="5" t="s">
        <v>263</v>
      </c>
      <c r="F411" s="5" t="s">
        <v>46</v>
      </c>
      <c r="G411" s="5" t="s">
        <v>102</v>
      </c>
      <c r="H411" s="5" t="s">
        <v>261</v>
      </c>
      <c r="I411" s="5" t="s">
        <v>14</v>
      </c>
      <c r="J411" s="5">
        <v>242</v>
      </c>
      <c r="K411" s="5">
        <v>2018</v>
      </c>
      <c r="L411" s="5" t="s">
        <v>89</v>
      </c>
      <c r="M411" s="5" t="s">
        <v>90</v>
      </c>
      <c r="N411" s="5" t="s">
        <v>91</v>
      </c>
      <c r="O411" s="5">
        <v>242.00232560374403</v>
      </c>
      <c r="P411" s="5">
        <v>0</v>
      </c>
      <c r="Q411" s="5">
        <v>0</v>
      </c>
      <c r="R411" s="5">
        <v>-2.3256037440262389E-3</v>
      </c>
      <c r="S411" s="5">
        <v>-9.6098404766332526E-6</v>
      </c>
      <c r="T411" s="5">
        <v>-7.2792997708223561E-2</v>
      </c>
      <c r="U411" s="5">
        <v>-7.2788024506727875E-2</v>
      </c>
      <c r="V411" s="5">
        <v>18.997674396255974</v>
      </c>
      <c r="W411" s="5">
        <v>261</v>
      </c>
      <c r="X411" s="5">
        <v>242.00232560374403</v>
      </c>
      <c r="Y411" s="5" t="s">
        <v>109</v>
      </c>
    </row>
    <row r="412" spans="1:25" hidden="1" x14ac:dyDescent="0.25">
      <c r="A412" s="5" t="s">
        <v>1381</v>
      </c>
      <c r="B412" s="5" t="s">
        <v>1382</v>
      </c>
      <c r="C412" s="5" t="s">
        <v>1374</v>
      </c>
      <c r="D412" s="5">
        <v>79</v>
      </c>
      <c r="E412" s="5" t="s">
        <v>263</v>
      </c>
      <c r="F412" s="5" t="s">
        <v>46</v>
      </c>
      <c r="G412" s="5" t="s">
        <v>102</v>
      </c>
      <c r="H412" s="5" t="s">
        <v>261</v>
      </c>
      <c r="I412" s="5" t="s">
        <v>12</v>
      </c>
      <c r="J412" s="5">
        <v>121</v>
      </c>
      <c r="K412" s="5">
        <v>2018</v>
      </c>
      <c r="L412" s="5" t="s">
        <v>89</v>
      </c>
      <c r="M412" s="5" t="s">
        <v>90</v>
      </c>
      <c r="N412" s="5" t="s">
        <v>91</v>
      </c>
      <c r="O412" s="5">
        <v>121.00116280187201</v>
      </c>
      <c r="P412" s="5">
        <v>0</v>
      </c>
      <c r="Q412" s="5">
        <v>0</v>
      </c>
      <c r="R412" s="5">
        <v>-1.1628018720131195E-3</v>
      </c>
      <c r="S412" s="5">
        <v>-9.6098404766332526E-6</v>
      </c>
      <c r="T412" s="5">
        <v>-6.9226816930178167E-2</v>
      </c>
      <c r="U412" s="5">
        <v>-6.9221824600984513E-2</v>
      </c>
      <c r="V412" s="5">
        <v>8.9988371981279869</v>
      </c>
      <c r="W412" s="5">
        <v>130</v>
      </c>
      <c r="X412" s="5">
        <v>121.00116280187201</v>
      </c>
      <c r="Y412" s="5" t="s">
        <v>109</v>
      </c>
    </row>
    <row r="413" spans="1:25" hidden="1" x14ac:dyDescent="0.25">
      <c r="A413" s="5" t="s">
        <v>1383</v>
      </c>
      <c r="B413" s="5" t="s">
        <v>1384</v>
      </c>
      <c r="C413" s="5" t="s">
        <v>1374</v>
      </c>
      <c r="D413" s="5">
        <v>79</v>
      </c>
      <c r="E413" s="5" t="s">
        <v>263</v>
      </c>
      <c r="F413" s="5" t="s">
        <v>46</v>
      </c>
      <c r="G413" s="5" t="s">
        <v>102</v>
      </c>
      <c r="H413" s="5" t="s">
        <v>261</v>
      </c>
      <c r="I413" s="5" t="s">
        <v>9</v>
      </c>
      <c r="J413" s="5">
        <v>658</v>
      </c>
      <c r="K413" s="5">
        <v>2018</v>
      </c>
      <c r="L413" s="5" t="s">
        <v>89</v>
      </c>
      <c r="M413" s="5" t="s">
        <v>90</v>
      </c>
      <c r="N413" s="5" t="s">
        <v>91</v>
      </c>
      <c r="O413" s="5">
        <v>658.00632333579995</v>
      </c>
      <c r="P413" s="5">
        <v>0</v>
      </c>
      <c r="Q413" s="5">
        <v>0</v>
      </c>
      <c r="R413" s="5">
        <v>-6.3233357999479267E-3</v>
      </c>
      <c r="S413" s="5">
        <v>-9.6098404767471243E-6</v>
      </c>
      <c r="T413" s="5">
        <v>-6.9302978715880661E-2</v>
      </c>
      <c r="U413" s="5">
        <v>-6.9297986795191016E-2</v>
      </c>
      <c r="V413" s="5">
        <v>48.993676664200052</v>
      </c>
      <c r="W413" s="5">
        <v>707</v>
      </c>
      <c r="X413" s="5">
        <v>658.00632333579995</v>
      </c>
      <c r="Y413" s="5" t="s">
        <v>109</v>
      </c>
    </row>
    <row r="414" spans="1:25" hidden="1" x14ac:dyDescent="0.25">
      <c r="A414" s="5" t="s">
        <v>1385</v>
      </c>
      <c r="B414" s="5" t="s">
        <v>1386</v>
      </c>
      <c r="C414" s="5" t="s">
        <v>1374</v>
      </c>
      <c r="D414" s="5">
        <v>79</v>
      </c>
      <c r="E414" s="5" t="s">
        <v>263</v>
      </c>
      <c r="F414" s="5" t="s">
        <v>46</v>
      </c>
      <c r="G414" s="5" t="s">
        <v>102</v>
      </c>
      <c r="H414" s="5" t="s">
        <v>261</v>
      </c>
      <c r="I414" s="5" t="s">
        <v>95</v>
      </c>
      <c r="J414" s="5">
        <v>3653</v>
      </c>
      <c r="K414" s="5">
        <v>2018</v>
      </c>
      <c r="L414" s="5" t="s">
        <v>89</v>
      </c>
      <c r="M414" s="5" t="s">
        <v>90</v>
      </c>
      <c r="N414" s="5" t="s">
        <v>91</v>
      </c>
      <c r="O414" s="5">
        <v>3653.0351050846157</v>
      </c>
      <c r="P414" s="5">
        <v>0</v>
      </c>
      <c r="Q414" s="5">
        <v>0</v>
      </c>
      <c r="R414" s="5">
        <v>-3.5105084615679516E-2</v>
      </c>
      <c r="S414" s="5">
        <v>-9.6098404767085792E-6</v>
      </c>
      <c r="T414" s="5">
        <v>-7.0006234308403137E-2</v>
      </c>
      <c r="U414" s="5">
        <v>-7.0001246159721059E-2</v>
      </c>
      <c r="V414" s="5">
        <v>274.96489491538432</v>
      </c>
      <c r="W414" s="5">
        <v>3928</v>
      </c>
      <c r="X414" s="5">
        <v>3653.0351050846157</v>
      </c>
      <c r="Y414" s="5" t="s">
        <v>109</v>
      </c>
    </row>
    <row r="415" spans="1:25" hidden="1" x14ac:dyDescent="0.25">
      <c r="A415" s="5" t="s">
        <v>1387</v>
      </c>
      <c r="B415" s="5" t="s">
        <v>1388</v>
      </c>
      <c r="C415" s="5" t="s">
        <v>1374</v>
      </c>
      <c r="D415" s="5">
        <v>79</v>
      </c>
      <c r="E415" s="5" t="s">
        <v>263</v>
      </c>
      <c r="F415" s="5" t="s">
        <v>46</v>
      </c>
      <c r="G415" s="5" t="s">
        <v>102</v>
      </c>
      <c r="H415" s="5" t="s">
        <v>261</v>
      </c>
      <c r="I415" s="5" t="s">
        <v>71</v>
      </c>
      <c r="J415" s="5">
        <v>3653</v>
      </c>
      <c r="K415" s="5">
        <v>2018</v>
      </c>
      <c r="L415" s="5" t="s">
        <v>89</v>
      </c>
      <c r="M415" s="5" t="s">
        <v>90</v>
      </c>
      <c r="N415" s="5" t="s">
        <v>91</v>
      </c>
      <c r="O415" s="5">
        <v>3653.0351050846157</v>
      </c>
      <c r="P415" s="5">
        <v>0</v>
      </c>
      <c r="Q415" s="5">
        <v>0</v>
      </c>
      <c r="R415" s="5">
        <v>-3.5105084615679516E-2</v>
      </c>
      <c r="S415" s="5">
        <v>-9.6098404767085792E-6</v>
      </c>
      <c r="T415" s="5">
        <v>-7.0006234308403137E-2</v>
      </c>
      <c r="U415" s="5">
        <v>-7.0001246159721059E-2</v>
      </c>
      <c r="V415" s="5">
        <v>274.96489491538432</v>
      </c>
      <c r="W415" s="5">
        <v>3928</v>
      </c>
      <c r="X415" s="5">
        <v>3653.0351050846157</v>
      </c>
      <c r="Y415" s="5" t="s">
        <v>109</v>
      </c>
    </row>
    <row r="416" spans="1:25" hidden="1" x14ac:dyDescent="0.25">
      <c r="A416" s="5" t="s">
        <v>1389</v>
      </c>
      <c r="B416" s="5" t="s">
        <v>1390</v>
      </c>
      <c r="C416" s="5" t="s">
        <v>1391</v>
      </c>
      <c r="D416" s="5">
        <v>80</v>
      </c>
      <c r="E416" s="5" t="s">
        <v>264</v>
      </c>
      <c r="F416" s="5" t="s">
        <v>46</v>
      </c>
      <c r="G416" s="5" t="s">
        <v>265</v>
      </c>
      <c r="H416" s="5" t="s">
        <v>261</v>
      </c>
      <c r="I416" s="5" t="s">
        <v>16</v>
      </c>
      <c r="J416" s="5">
        <v>537</v>
      </c>
      <c r="K416" s="5">
        <v>2018</v>
      </c>
      <c r="L416" s="5" t="s">
        <v>89</v>
      </c>
      <c r="M416" s="5" t="s">
        <v>90</v>
      </c>
      <c r="N416" s="5" t="s">
        <v>91</v>
      </c>
      <c r="O416" s="5">
        <v>537.00516053392778</v>
      </c>
      <c r="P416" s="5">
        <v>0</v>
      </c>
      <c r="Q416" s="5">
        <v>0</v>
      </c>
      <c r="R416" s="5">
        <v>-5.1605339277784879E-3</v>
      </c>
      <c r="S416" s="5">
        <v>-9.6098404764816913E-6</v>
      </c>
      <c r="T416" s="5">
        <v>-6.8798943586964992E-2</v>
      </c>
      <c r="U416" s="5">
        <v>-6.8793948962814253E-2</v>
      </c>
      <c r="V416" s="5">
        <v>39.671891699363186</v>
      </c>
      <c r="W416" s="5">
        <v>576.67705223329096</v>
      </c>
      <c r="X416" s="5">
        <v>537.00516053392778</v>
      </c>
      <c r="Y416" s="5" t="s">
        <v>120</v>
      </c>
    </row>
    <row r="417" spans="1:25" hidden="1" x14ac:dyDescent="0.25">
      <c r="A417" s="5" t="s">
        <v>1392</v>
      </c>
      <c r="B417" s="5" t="s">
        <v>1393</v>
      </c>
      <c r="C417" s="5" t="s">
        <v>1391</v>
      </c>
      <c r="D417" s="5">
        <v>80</v>
      </c>
      <c r="E417" s="5" t="s">
        <v>264</v>
      </c>
      <c r="F417" s="5" t="s">
        <v>46</v>
      </c>
      <c r="G417" s="5" t="s">
        <v>265</v>
      </c>
      <c r="H417" s="5" t="s">
        <v>261</v>
      </c>
      <c r="I417" s="5" t="s">
        <v>11</v>
      </c>
      <c r="J417" s="5">
        <v>26563</v>
      </c>
      <c r="K417" s="5">
        <v>2018</v>
      </c>
      <c r="L417" s="5" t="s">
        <v>89</v>
      </c>
      <c r="M417" s="5" t="s">
        <v>90</v>
      </c>
      <c r="N417" s="5" t="s">
        <v>91</v>
      </c>
      <c r="O417" s="5">
        <v>26563.255268645673</v>
      </c>
      <c r="P417" s="5">
        <v>0</v>
      </c>
      <c r="Q417" s="5">
        <v>0</v>
      </c>
      <c r="R417" s="5">
        <v>-0.25526864567291341</v>
      </c>
      <c r="S417" s="5">
        <v>-9.6098404766761955E-6</v>
      </c>
      <c r="T417" s="5">
        <v>-6.9718966644750621E-2</v>
      </c>
      <c r="U417" s="5">
        <v>-6.9713976955269291E-2</v>
      </c>
      <c r="V417" s="5">
        <v>1990.603018622649</v>
      </c>
      <c r="W417" s="5">
        <v>28553.858287268322</v>
      </c>
      <c r="X417" s="5">
        <v>26563.255268645673</v>
      </c>
      <c r="Y417" s="5" t="s">
        <v>120</v>
      </c>
    </row>
    <row r="418" spans="1:25" hidden="1" x14ac:dyDescent="0.25">
      <c r="A418" s="5" t="s">
        <v>1394</v>
      </c>
      <c r="B418" s="5" t="s">
        <v>1395</v>
      </c>
      <c r="C418" s="5" t="s">
        <v>1391</v>
      </c>
      <c r="D418" s="5">
        <v>80</v>
      </c>
      <c r="E418" s="5" t="s">
        <v>264</v>
      </c>
      <c r="F418" s="5" t="s">
        <v>46</v>
      </c>
      <c r="G418" s="5" t="s">
        <v>265</v>
      </c>
      <c r="H418" s="5" t="s">
        <v>261</v>
      </c>
      <c r="I418" s="5" t="s">
        <v>4</v>
      </c>
      <c r="J418" s="5">
        <v>3218</v>
      </c>
      <c r="K418" s="5">
        <v>2018</v>
      </c>
      <c r="L418" s="5" t="s">
        <v>89</v>
      </c>
      <c r="M418" s="5" t="s">
        <v>90</v>
      </c>
      <c r="N418" s="5" t="s">
        <v>91</v>
      </c>
      <c r="O418" s="5">
        <v>3218.0309247638361</v>
      </c>
      <c r="P418" s="5">
        <v>0</v>
      </c>
      <c r="Q418" s="5">
        <v>0</v>
      </c>
      <c r="R418" s="5">
        <v>-3.0924763836083002E-2</v>
      </c>
      <c r="S418" s="5">
        <v>-9.60984047670471E-6</v>
      </c>
      <c r="T418" s="5">
        <v>-7.0204138481984577E-2</v>
      </c>
      <c r="U418" s="5">
        <v>-7.0199151394788745E-2</v>
      </c>
      <c r="V418" s="5">
        <v>242.95852216040066</v>
      </c>
      <c r="W418" s="5">
        <v>3460.9894469242367</v>
      </c>
      <c r="X418" s="5">
        <v>3218.0309247638361</v>
      </c>
      <c r="Y418" s="5" t="s">
        <v>120</v>
      </c>
    </row>
    <row r="419" spans="1:25" hidden="1" x14ac:dyDescent="0.25">
      <c r="A419" s="5" t="s">
        <v>1396</v>
      </c>
      <c r="B419" s="5" t="s">
        <v>1397</v>
      </c>
      <c r="C419" s="5" t="s">
        <v>1391</v>
      </c>
      <c r="D419" s="5">
        <v>80</v>
      </c>
      <c r="E419" s="5" t="s">
        <v>264</v>
      </c>
      <c r="F419" s="5" t="s">
        <v>46</v>
      </c>
      <c r="G419" s="5" t="s">
        <v>265</v>
      </c>
      <c r="H419" s="5" t="s">
        <v>261</v>
      </c>
      <c r="I419" s="5" t="s">
        <v>5</v>
      </c>
      <c r="J419" s="5">
        <v>17201</v>
      </c>
      <c r="K419" s="5">
        <v>2018</v>
      </c>
      <c r="L419" s="5" t="s">
        <v>89</v>
      </c>
      <c r="M419" s="5" t="s">
        <v>90</v>
      </c>
      <c r="N419" s="5" t="s">
        <v>91</v>
      </c>
      <c r="O419" s="5">
        <v>17201.165300454548</v>
      </c>
      <c r="P419" s="5">
        <v>0</v>
      </c>
      <c r="Q419" s="5">
        <v>0</v>
      </c>
      <c r="R419" s="5">
        <v>-0.16530045454783249</v>
      </c>
      <c r="S419" s="5">
        <v>-9.6098404765323862E-6</v>
      </c>
      <c r="T419" s="5">
        <v>-6.9793833508974334E-2</v>
      </c>
      <c r="U419" s="5">
        <v>-6.9788844221051555E-2</v>
      </c>
      <c r="V419" s="5">
        <v>1290.5128455148842</v>
      </c>
      <c r="W419" s="5">
        <v>18491.678145969432</v>
      </c>
      <c r="X419" s="5">
        <v>17201.165300454548</v>
      </c>
      <c r="Y419" s="5" t="s">
        <v>120</v>
      </c>
    </row>
    <row r="420" spans="1:25" hidden="1" x14ac:dyDescent="0.25">
      <c r="A420" s="5" t="s">
        <v>1398</v>
      </c>
      <c r="B420" s="5" t="s">
        <v>1399</v>
      </c>
      <c r="C420" s="5" t="s">
        <v>1391</v>
      </c>
      <c r="D420" s="5">
        <v>80</v>
      </c>
      <c r="E420" s="5" t="s">
        <v>264</v>
      </c>
      <c r="F420" s="5" t="s">
        <v>46</v>
      </c>
      <c r="G420" s="5" t="s">
        <v>265</v>
      </c>
      <c r="H420" s="5" t="s">
        <v>261</v>
      </c>
      <c r="I420" s="5" t="s">
        <v>12</v>
      </c>
      <c r="J420" s="5">
        <v>346</v>
      </c>
      <c r="K420" s="5">
        <v>2018</v>
      </c>
      <c r="L420" s="5" t="s">
        <v>89</v>
      </c>
      <c r="M420" s="5" t="s">
        <v>90</v>
      </c>
      <c r="N420" s="5" t="s">
        <v>91</v>
      </c>
      <c r="O420" s="5">
        <v>346.00332503675804</v>
      </c>
      <c r="P420" s="5">
        <v>0</v>
      </c>
      <c r="Q420" s="5">
        <v>0</v>
      </c>
      <c r="R420" s="5">
        <v>-3.325036758042188E-3</v>
      </c>
      <c r="S420" s="5">
        <v>-9.6098404767900689E-6</v>
      </c>
      <c r="T420" s="5">
        <v>-6.9339492271359965E-2</v>
      </c>
      <c r="U420" s="5">
        <v>-6.9334500546515951E-2</v>
      </c>
      <c r="V420" s="5">
        <v>25.777218284061348</v>
      </c>
      <c r="W420" s="5">
        <v>371.78054332081939</v>
      </c>
      <c r="X420" s="5">
        <v>346.00332503675804</v>
      </c>
      <c r="Y420" s="5" t="s">
        <v>120</v>
      </c>
    </row>
    <row r="421" spans="1:25" hidden="1" x14ac:dyDescent="0.25">
      <c r="A421" s="5" t="s">
        <v>1400</v>
      </c>
      <c r="B421" s="5" t="s">
        <v>1401</v>
      </c>
      <c r="C421" s="5" t="s">
        <v>1391</v>
      </c>
      <c r="D421" s="5">
        <v>80</v>
      </c>
      <c r="E421" s="5" t="s">
        <v>264</v>
      </c>
      <c r="F421" s="5" t="s">
        <v>46</v>
      </c>
      <c r="G421" s="5" t="s">
        <v>265</v>
      </c>
      <c r="H421" s="5" t="s">
        <v>261</v>
      </c>
      <c r="I421" s="5" t="s">
        <v>9</v>
      </c>
      <c r="J421" s="5">
        <v>10487</v>
      </c>
      <c r="K421" s="5">
        <v>2018</v>
      </c>
      <c r="L421" s="5" t="s">
        <v>89</v>
      </c>
      <c r="M421" s="5" t="s">
        <v>90</v>
      </c>
      <c r="N421" s="5" t="s">
        <v>91</v>
      </c>
      <c r="O421" s="5">
        <v>10487.100779365554</v>
      </c>
      <c r="P421" s="5">
        <v>0</v>
      </c>
      <c r="Q421" s="5">
        <v>0</v>
      </c>
      <c r="R421" s="5">
        <v>-0.10077936555353517</v>
      </c>
      <c r="S421" s="5">
        <v>-9.6098404767720847E-6</v>
      </c>
      <c r="T421" s="5">
        <v>-6.9721533000686578E-2</v>
      </c>
      <c r="U421" s="5">
        <v>-6.9716543324970265E-2</v>
      </c>
      <c r="V421" s="5">
        <v>785.91574491834399</v>
      </c>
      <c r="W421" s="5">
        <v>11273.016524283898</v>
      </c>
      <c r="X421" s="5">
        <v>10487.100779365554</v>
      </c>
      <c r="Y421" s="5" t="s">
        <v>120</v>
      </c>
    </row>
    <row r="422" spans="1:25" hidden="1" x14ac:dyDescent="0.25">
      <c r="A422" s="5" t="s">
        <v>1402</v>
      </c>
      <c r="B422" s="5" t="s">
        <v>1403</v>
      </c>
      <c r="C422" s="5" t="s">
        <v>1391</v>
      </c>
      <c r="D422" s="5">
        <v>80</v>
      </c>
      <c r="E422" s="5" t="s">
        <v>264</v>
      </c>
      <c r="F422" s="5" t="s">
        <v>46</v>
      </c>
      <c r="G422" s="5" t="s">
        <v>265</v>
      </c>
      <c r="H422" s="5" t="s">
        <v>261</v>
      </c>
      <c r="I422" s="5" t="s">
        <v>95</v>
      </c>
      <c r="J422" s="5">
        <v>58352</v>
      </c>
      <c r="K422" s="5">
        <v>2018</v>
      </c>
      <c r="L422" s="5" t="s">
        <v>89</v>
      </c>
      <c r="M422" s="5" t="s">
        <v>90</v>
      </c>
      <c r="N422" s="5" t="s">
        <v>91</v>
      </c>
      <c r="O422" s="5">
        <v>58352.560758800297</v>
      </c>
      <c r="P422" s="5">
        <v>0</v>
      </c>
      <c r="Q422" s="5">
        <v>0</v>
      </c>
      <c r="R422" s="5">
        <v>-0.56075880029675318</v>
      </c>
      <c r="S422" s="5">
        <v>-9.6098404766612352E-6</v>
      </c>
      <c r="T422" s="5">
        <v>-6.9757559964557389E-2</v>
      </c>
      <c r="U422" s="5">
        <v>-6.9752570482076642E-2</v>
      </c>
      <c r="V422" s="5">
        <v>4375.4392411997032</v>
      </c>
      <c r="W422" s="5">
        <v>62728</v>
      </c>
      <c r="X422" s="5">
        <v>58352.560758800297</v>
      </c>
      <c r="Y422" s="5" t="s">
        <v>120</v>
      </c>
    </row>
    <row r="423" spans="1:25" hidden="1" x14ac:dyDescent="0.25">
      <c r="A423" s="5" t="s">
        <v>1404</v>
      </c>
      <c r="B423" s="5" t="s">
        <v>1405</v>
      </c>
      <c r="C423" s="5" t="s">
        <v>1391</v>
      </c>
      <c r="D423" s="5">
        <v>80</v>
      </c>
      <c r="E423" s="5" t="s">
        <v>264</v>
      </c>
      <c r="F423" s="5" t="s">
        <v>46</v>
      </c>
      <c r="G423" s="5" t="s">
        <v>265</v>
      </c>
      <c r="H423" s="5" t="s">
        <v>261</v>
      </c>
      <c r="I423" s="5" t="s">
        <v>71</v>
      </c>
      <c r="J423" s="5">
        <v>58352</v>
      </c>
      <c r="K423" s="5">
        <v>2018</v>
      </c>
      <c r="L423" s="5" t="s">
        <v>89</v>
      </c>
      <c r="M423" s="5" t="s">
        <v>90</v>
      </c>
      <c r="N423" s="5" t="s">
        <v>91</v>
      </c>
      <c r="O423" s="5">
        <v>58352.560758800297</v>
      </c>
      <c r="P423" s="5">
        <v>0</v>
      </c>
      <c r="Q423" s="5">
        <v>0</v>
      </c>
      <c r="R423" s="5">
        <v>-0.56075880029675318</v>
      </c>
      <c r="S423" s="5">
        <v>-9.6098404766612352E-6</v>
      </c>
      <c r="T423" s="5">
        <v>-6.9757559964557389E-2</v>
      </c>
      <c r="U423" s="5">
        <v>-6.9752570482076642E-2</v>
      </c>
      <c r="V423" s="5">
        <v>4375.4392411997032</v>
      </c>
      <c r="W423" s="5">
        <v>62728</v>
      </c>
      <c r="X423" s="5">
        <v>58352.560758800297</v>
      </c>
      <c r="Y423" s="5" t="s">
        <v>120</v>
      </c>
    </row>
    <row r="424" spans="1:25" hidden="1" x14ac:dyDescent="0.25">
      <c r="A424" s="5" t="s">
        <v>1406</v>
      </c>
      <c r="B424" s="5" t="s">
        <v>1407</v>
      </c>
      <c r="C424" s="5" t="s">
        <v>1408</v>
      </c>
      <c r="D424" s="5">
        <v>81</v>
      </c>
      <c r="E424" s="5" t="s">
        <v>266</v>
      </c>
      <c r="F424" s="5" t="s">
        <v>46</v>
      </c>
      <c r="G424" s="5" t="s">
        <v>114</v>
      </c>
      <c r="H424" s="5" t="s">
        <v>261</v>
      </c>
      <c r="I424" s="5" t="s">
        <v>16</v>
      </c>
      <c r="J424" s="5">
        <v>17</v>
      </c>
      <c r="K424" s="5">
        <v>2018</v>
      </c>
      <c r="L424" s="5" t="s">
        <v>89</v>
      </c>
      <c r="M424" s="5" t="s">
        <v>90</v>
      </c>
      <c r="N424" s="5" t="s">
        <v>91</v>
      </c>
      <c r="O424" s="5">
        <v>17.00016336885805</v>
      </c>
      <c r="P424" s="5">
        <v>0</v>
      </c>
      <c r="Q424" s="5">
        <v>0</v>
      </c>
      <c r="R424" s="5">
        <v>-1.6336885805046109E-4</v>
      </c>
      <c r="S424" s="5">
        <v>-9.6098404765762574E-6</v>
      </c>
      <c r="T424" s="5">
        <v>-8.964319659050779E-2</v>
      </c>
      <c r="U424" s="5">
        <v>-8.9638313767357133E-2</v>
      </c>
      <c r="V424" s="5">
        <v>1.6739126889887643</v>
      </c>
      <c r="W424" s="5">
        <v>18.674076057846815</v>
      </c>
      <c r="X424" s="5">
        <v>17.00016336885805</v>
      </c>
      <c r="Y424" s="5" t="s">
        <v>120</v>
      </c>
    </row>
    <row r="425" spans="1:25" hidden="1" x14ac:dyDescent="0.25">
      <c r="A425" s="5" t="s">
        <v>1409</v>
      </c>
      <c r="B425" s="5" t="s">
        <v>1410</v>
      </c>
      <c r="C425" s="5" t="s">
        <v>1408</v>
      </c>
      <c r="D425" s="5">
        <v>81</v>
      </c>
      <c r="E425" s="5" t="s">
        <v>266</v>
      </c>
      <c r="F425" s="5" t="s">
        <v>46</v>
      </c>
      <c r="G425" s="5" t="s">
        <v>114</v>
      </c>
      <c r="H425" s="5" t="s">
        <v>261</v>
      </c>
      <c r="I425" s="5" t="s">
        <v>11</v>
      </c>
      <c r="J425" s="5">
        <v>26891</v>
      </c>
      <c r="K425" s="5">
        <v>2018</v>
      </c>
      <c r="L425" s="5" t="s">
        <v>89</v>
      </c>
      <c r="M425" s="5" t="s">
        <v>90</v>
      </c>
      <c r="N425" s="5" t="s">
        <v>91</v>
      </c>
      <c r="O425" s="5">
        <v>26891.258420703634</v>
      </c>
      <c r="P425" s="5">
        <v>0</v>
      </c>
      <c r="Q425" s="5">
        <v>0</v>
      </c>
      <c r="R425" s="5">
        <v>-0.25842070363432867</v>
      </c>
      <c r="S425" s="5">
        <v>-9.609840476463907E-6</v>
      </c>
      <c r="T425" s="5">
        <v>-6.9782105362736963E-2</v>
      </c>
      <c r="U425" s="5">
        <v>-6.9777116011908835E-2</v>
      </c>
      <c r="V425" s="5">
        <v>2017.1450206461268</v>
      </c>
      <c r="W425" s="5">
        <v>28908.403441349761</v>
      </c>
      <c r="X425" s="5">
        <v>26891.258420703634</v>
      </c>
      <c r="Y425" s="5" t="s">
        <v>120</v>
      </c>
    </row>
    <row r="426" spans="1:25" hidden="1" x14ac:dyDescent="0.25">
      <c r="A426" s="5" t="s">
        <v>1411</v>
      </c>
      <c r="B426" s="5" t="s">
        <v>1412</v>
      </c>
      <c r="C426" s="5" t="s">
        <v>1408</v>
      </c>
      <c r="D426" s="5">
        <v>81</v>
      </c>
      <c r="E426" s="5" t="s">
        <v>266</v>
      </c>
      <c r="F426" s="5" t="s">
        <v>46</v>
      </c>
      <c r="G426" s="5" t="s">
        <v>114</v>
      </c>
      <c r="H426" s="5" t="s">
        <v>261</v>
      </c>
      <c r="I426" s="5" t="s">
        <v>5</v>
      </c>
      <c r="J426" s="5">
        <v>11975</v>
      </c>
      <c r="K426" s="5">
        <v>2018</v>
      </c>
      <c r="L426" s="5" t="s">
        <v>89</v>
      </c>
      <c r="M426" s="5" t="s">
        <v>90</v>
      </c>
      <c r="N426" s="5" t="s">
        <v>91</v>
      </c>
      <c r="O426" s="5">
        <v>11975.115078945597</v>
      </c>
      <c r="P426" s="5">
        <v>0</v>
      </c>
      <c r="Q426" s="5">
        <v>0</v>
      </c>
      <c r="R426" s="5">
        <v>-0.11507894559690612</v>
      </c>
      <c r="S426" s="5">
        <v>-9.6098404765425235E-6</v>
      </c>
      <c r="T426" s="5">
        <v>-6.9752604044844527E-2</v>
      </c>
      <c r="U426" s="5">
        <v>-6.9747614535781946E-2</v>
      </c>
      <c r="V426" s="5">
        <v>897.85925153110475</v>
      </c>
      <c r="W426" s="5">
        <v>12872.974330476702</v>
      </c>
      <c r="X426" s="5">
        <v>11975.115078945597</v>
      </c>
      <c r="Y426" s="5" t="s">
        <v>120</v>
      </c>
    </row>
    <row r="427" spans="1:25" hidden="1" x14ac:dyDescent="0.25">
      <c r="A427" s="5" t="s">
        <v>1413</v>
      </c>
      <c r="B427" s="5" t="s">
        <v>1414</v>
      </c>
      <c r="C427" s="5" t="s">
        <v>1408</v>
      </c>
      <c r="D427" s="5">
        <v>81</v>
      </c>
      <c r="E427" s="5" t="s">
        <v>266</v>
      </c>
      <c r="F427" s="5" t="s">
        <v>46</v>
      </c>
      <c r="G427" s="5" t="s">
        <v>114</v>
      </c>
      <c r="H427" s="5" t="s">
        <v>261</v>
      </c>
      <c r="I427" s="5" t="s">
        <v>12</v>
      </c>
      <c r="J427" s="5">
        <v>35</v>
      </c>
      <c r="K427" s="5">
        <v>2018</v>
      </c>
      <c r="L427" s="5" t="s">
        <v>89</v>
      </c>
      <c r="M427" s="5" t="s">
        <v>90</v>
      </c>
      <c r="N427" s="5" t="s">
        <v>91</v>
      </c>
      <c r="O427" s="5">
        <v>35.000336347648926</v>
      </c>
      <c r="P427" s="5">
        <v>0</v>
      </c>
      <c r="Q427" s="5">
        <v>0</v>
      </c>
      <c r="R427" s="5">
        <v>-3.3634764892553903E-4</v>
      </c>
      <c r="S427" s="5">
        <v>-9.60984047652252E-6</v>
      </c>
      <c r="T427" s="5">
        <v>-6.2867996490228659E-2</v>
      </c>
      <c r="U427" s="5">
        <v>-6.2862970054632386E-2</v>
      </c>
      <c r="V427" s="5">
        <v>2.347815768044704</v>
      </c>
      <c r="W427" s="5">
        <v>37.34815211569363</v>
      </c>
      <c r="X427" s="5">
        <v>35.000336347648926</v>
      </c>
      <c r="Y427" s="5" t="s">
        <v>120</v>
      </c>
    </row>
    <row r="428" spans="1:25" hidden="1" x14ac:dyDescent="0.25">
      <c r="A428" s="5" t="s">
        <v>1415</v>
      </c>
      <c r="B428" s="5" t="s">
        <v>1416</v>
      </c>
      <c r="C428" s="5" t="s">
        <v>1408</v>
      </c>
      <c r="D428" s="5">
        <v>81</v>
      </c>
      <c r="E428" s="5" t="s">
        <v>266</v>
      </c>
      <c r="F428" s="5" t="s">
        <v>46</v>
      </c>
      <c r="G428" s="5" t="s">
        <v>114</v>
      </c>
      <c r="H428" s="5" t="s">
        <v>261</v>
      </c>
      <c r="I428" s="5" t="s">
        <v>95</v>
      </c>
      <c r="J428" s="5">
        <v>38918</v>
      </c>
      <c r="K428" s="5">
        <v>2018</v>
      </c>
      <c r="L428" s="5" t="s">
        <v>89</v>
      </c>
      <c r="M428" s="5" t="s">
        <v>90</v>
      </c>
      <c r="N428" s="5" t="s">
        <v>91</v>
      </c>
      <c r="O428" s="5">
        <v>38918.373999365744</v>
      </c>
      <c r="P428" s="5">
        <v>0</v>
      </c>
      <c r="Q428" s="5">
        <v>0</v>
      </c>
      <c r="R428" s="5">
        <v>-0.37399936574365711</v>
      </c>
      <c r="S428" s="5">
        <v>-9.6098404766281399E-6</v>
      </c>
      <c r="T428" s="5">
        <v>-6.9775720851039655E-2</v>
      </c>
      <c r="U428" s="5">
        <v>-6.977073146596724E-2</v>
      </c>
      <c r="V428" s="5">
        <v>2919.0260006342578</v>
      </c>
      <c r="W428" s="5">
        <v>41837.4</v>
      </c>
      <c r="X428" s="5">
        <v>38918.373999365744</v>
      </c>
      <c r="Y428" s="5" t="s">
        <v>120</v>
      </c>
    </row>
    <row r="429" spans="1:25" hidden="1" x14ac:dyDescent="0.25">
      <c r="A429" s="5" t="s">
        <v>1417</v>
      </c>
      <c r="B429" s="5" t="s">
        <v>1418</v>
      </c>
      <c r="C429" s="5" t="s">
        <v>1408</v>
      </c>
      <c r="D429" s="5">
        <v>81</v>
      </c>
      <c r="E429" s="5" t="s">
        <v>266</v>
      </c>
      <c r="F429" s="5" t="s">
        <v>46</v>
      </c>
      <c r="G429" s="5" t="s">
        <v>114</v>
      </c>
      <c r="H429" s="5" t="s">
        <v>261</v>
      </c>
      <c r="I429" s="5" t="s">
        <v>71</v>
      </c>
      <c r="J429" s="5">
        <v>38918</v>
      </c>
      <c r="K429" s="5">
        <v>2018</v>
      </c>
      <c r="L429" s="5" t="s">
        <v>89</v>
      </c>
      <c r="M429" s="5" t="s">
        <v>90</v>
      </c>
      <c r="N429" s="5" t="s">
        <v>91</v>
      </c>
      <c r="O429" s="5">
        <v>38918.373999365744</v>
      </c>
      <c r="P429" s="5">
        <v>0</v>
      </c>
      <c r="Q429" s="5">
        <v>0</v>
      </c>
      <c r="R429" s="5">
        <v>-0.37399936574365711</v>
      </c>
      <c r="S429" s="5">
        <v>-9.6098404766281399E-6</v>
      </c>
      <c r="T429" s="5">
        <v>-6.9775720851039655E-2</v>
      </c>
      <c r="U429" s="5">
        <v>-6.977073146596724E-2</v>
      </c>
      <c r="V429" s="5">
        <v>2919.0260006342578</v>
      </c>
      <c r="W429" s="5">
        <v>41837.4</v>
      </c>
      <c r="X429" s="5">
        <v>38918.373999365744</v>
      </c>
      <c r="Y429" s="5" t="s">
        <v>120</v>
      </c>
    </row>
    <row r="430" spans="1:25" hidden="1" x14ac:dyDescent="0.25">
      <c r="A430" s="5" t="s">
        <v>1419</v>
      </c>
      <c r="B430" s="5" t="s">
        <v>1420</v>
      </c>
      <c r="C430" s="5" t="s">
        <v>1421</v>
      </c>
      <c r="D430" s="5">
        <v>82</v>
      </c>
      <c r="E430" s="5" t="s">
        <v>267</v>
      </c>
      <c r="F430" s="5" t="s">
        <v>52</v>
      </c>
      <c r="G430" s="5" t="s">
        <v>268</v>
      </c>
      <c r="H430" s="5" t="s">
        <v>269</v>
      </c>
      <c r="I430" s="5" t="s">
        <v>16</v>
      </c>
      <c r="J430" s="5">
        <v>48</v>
      </c>
      <c r="K430" s="5">
        <v>2018</v>
      </c>
      <c r="L430" s="5" t="s">
        <v>89</v>
      </c>
      <c r="M430" s="5" t="s">
        <v>90</v>
      </c>
      <c r="N430" s="5" t="s">
        <v>91</v>
      </c>
      <c r="O430" s="5">
        <v>48</v>
      </c>
      <c r="P430" s="5">
        <v>0</v>
      </c>
      <c r="Q430" s="5">
        <v>0</v>
      </c>
      <c r="R430" s="5">
        <v>0</v>
      </c>
      <c r="S430" s="5">
        <v>0</v>
      </c>
      <c r="T430" s="5">
        <v>0.23601710010687554</v>
      </c>
      <c r="U430" s="5">
        <v>-0.14285714285714285</v>
      </c>
      <c r="V430" s="5">
        <v>8</v>
      </c>
      <c r="W430" s="5">
        <v>56</v>
      </c>
      <c r="X430" s="5">
        <v>48</v>
      </c>
      <c r="Y430" s="5" t="s">
        <v>120</v>
      </c>
    </row>
    <row r="431" spans="1:25" hidden="1" x14ac:dyDescent="0.25">
      <c r="A431" s="5" t="s">
        <v>1422</v>
      </c>
      <c r="B431" s="5" t="s">
        <v>1423</v>
      </c>
      <c r="C431" s="5" t="s">
        <v>1421</v>
      </c>
      <c r="D431" s="5">
        <v>82</v>
      </c>
      <c r="E431" s="5" t="s">
        <v>267</v>
      </c>
      <c r="F431" s="5" t="s">
        <v>52</v>
      </c>
      <c r="G431" s="5" t="s">
        <v>268</v>
      </c>
      <c r="H431" s="5" t="s">
        <v>269</v>
      </c>
      <c r="I431" s="5" t="s">
        <v>15</v>
      </c>
      <c r="J431" s="5">
        <v>9256</v>
      </c>
      <c r="K431" s="5">
        <v>2018</v>
      </c>
      <c r="L431" s="5" t="s">
        <v>89</v>
      </c>
      <c r="M431" s="5" t="s">
        <v>90</v>
      </c>
      <c r="N431" s="5" t="s">
        <v>91</v>
      </c>
      <c r="O431" s="5">
        <v>9256</v>
      </c>
      <c r="P431" s="5">
        <v>0</v>
      </c>
      <c r="Q431" s="5">
        <v>0</v>
      </c>
      <c r="R431" s="5">
        <v>0</v>
      </c>
      <c r="S431" s="5">
        <v>0</v>
      </c>
      <c r="T431" s="5">
        <v>0.22553821121606046</v>
      </c>
      <c r="U431" s="5">
        <v>-0.1501239555596364</v>
      </c>
      <c r="V431" s="5">
        <v>1635</v>
      </c>
      <c r="W431" s="5">
        <v>10891</v>
      </c>
      <c r="X431" s="5">
        <v>9256</v>
      </c>
      <c r="Y431" s="5" t="s">
        <v>120</v>
      </c>
    </row>
    <row r="432" spans="1:25" hidden="1" x14ac:dyDescent="0.25">
      <c r="A432" s="5" t="s">
        <v>1424</v>
      </c>
      <c r="B432" s="5" t="s">
        <v>1425</v>
      </c>
      <c r="C432" s="5" t="s">
        <v>1421</v>
      </c>
      <c r="D432" s="5">
        <v>82</v>
      </c>
      <c r="E432" s="5" t="s">
        <v>267</v>
      </c>
      <c r="F432" s="5" t="s">
        <v>52</v>
      </c>
      <c r="G432" s="5" t="s">
        <v>268</v>
      </c>
      <c r="H432" s="5" t="s">
        <v>269</v>
      </c>
      <c r="I432" s="5" t="s">
        <v>11</v>
      </c>
      <c r="J432" s="5">
        <v>48</v>
      </c>
      <c r="K432" s="5">
        <v>2018</v>
      </c>
      <c r="L432" s="5" t="s">
        <v>89</v>
      </c>
      <c r="M432" s="5" t="s">
        <v>90</v>
      </c>
      <c r="N432" s="5" t="s">
        <v>91</v>
      </c>
      <c r="O432" s="5">
        <v>48</v>
      </c>
      <c r="P432" s="5">
        <v>0</v>
      </c>
      <c r="Q432" s="5">
        <v>0</v>
      </c>
      <c r="R432" s="5">
        <v>0</v>
      </c>
      <c r="S432" s="5">
        <v>0</v>
      </c>
      <c r="T432" s="5">
        <v>0.23601710010687554</v>
      </c>
      <c r="U432" s="5">
        <v>-0.14285714285714285</v>
      </c>
      <c r="V432" s="5">
        <v>8</v>
      </c>
      <c r="W432" s="5">
        <v>56</v>
      </c>
      <c r="X432" s="5">
        <v>48</v>
      </c>
      <c r="Y432" s="5" t="s">
        <v>120</v>
      </c>
    </row>
    <row r="433" spans="1:25" hidden="1" x14ac:dyDescent="0.25">
      <c r="A433" s="5" t="s">
        <v>1426</v>
      </c>
      <c r="B433" s="5" t="s">
        <v>1427</v>
      </c>
      <c r="C433" s="5" t="s">
        <v>1421</v>
      </c>
      <c r="D433" s="5">
        <v>82</v>
      </c>
      <c r="E433" s="5" t="s">
        <v>267</v>
      </c>
      <c r="F433" s="5" t="s">
        <v>52</v>
      </c>
      <c r="G433" s="5" t="s">
        <v>268</v>
      </c>
      <c r="H433" s="5" t="s">
        <v>269</v>
      </c>
      <c r="I433" s="5" t="s">
        <v>14</v>
      </c>
      <c r="J433" s="5">
        <v>48</v>
      </c>
      <c r="K433" s="5">
        <v>2018</v>
      </c>
      <c r="L433" s="5" t="s">
        <v>89</v>
      </c>
      <c r="M433" s="5" t="s">
        <v>90</v>
      </c>
      <c r="N433" s="5" t="s">
        <v>91</v>
      </c>
      <c r="O433" s="5">
        <v>48</v>
      </c>
      <c r="P433" s="5">
        <v>0</v>
      </c>
      <c r="Q433" s="5">
        <v>0</v>
      </c>
      <c r="R433" s="5">
        <v>0</v>
      </c>
      <c r="S433" s="5">
        <v>0</v>
      </c>
      <c r="T433" s="5">
        <v>0.23601710010687554</v>
      </c>
      <c r="U433" s="5">
        <v>-0.14285714285714285</v>
      </c>
      <c r="V433" s="5">
        <v>8</v>
      </c>
      <c r="W433" s="5">
        <v>56</v>
      </c>
      <c r="X433" s="5">
        <v>48</v>
      </c>
      <c r="Y433" s="5" t="s">
        <v>120</v>
      </c>
    </row>
    <row r="434" spans="1:25" hidden="1" x14ac:dyDescent="0.25">
      <c r="A434" s="5" t="s">
        <v>1428</v>
      </c>
      <c r="B434" s="5" t="s">
        <v>1429</v>
      </c>
      <c r="C434" s="5" t="s">
        <v>1421</v>
      </c>
      <c r="D434" s="5">
        <v>82</v>
      </c>
      <c r="E434" s="5" t="s">
        <v>267</v>
      </c>
      <c r="F434" s="5" t="s">
        <v>52</v>
      </c>
      <c r="G434" s="5" t="s">
        <v>268</v>
      </c>
      <c r="H434" s="5" t="s">
        <v>269</v>
      </c>
      <c r="I434" s="5" t="s">
        <v>7</v>
      </c>
      <c r="J434" s="5">
        <v>45</v>
      </c>
      <c r="K434" s="5">
        <v>2018</v>
      </c>
      <c r="L434" s="5" t="s">
        <v>89</v>
      </c>
      <c r="M434" s="5" t="s">
        <v>90</v>
      </c>
      <c r="N434" s="5" t="s">
        <v>91</v>
      </c>
      <c r="O434" s="5">
        <v>45</v>
      </c>
      <c r="P434" s="5">
        <v>0</v>
      </c>
      <c r="Q434" s="5">
        <v>0</v>
      </c>
      <c r="R434" s="5">
        <v>0</v>
      </c>
      <c r="S434" s="5">
        <v>0</v>
      </c>
      <c r="T434" s="5">
        <v>0.22435656142662197</v>
      </c>
      <c r="U434" s="5">
        <v>-0.15094339622641509</v>
      </c>
      <c r="V434" s="5">
        <v>8</v>
      </c>
      <c r="W434" s="5">
        <v>53</v>
      </c>
      <c r="X434" s="5">
        <v>45</v>
      </c>
      <c r="Y434" s="5" t="s">
        <v>120</v>
      </c>
    </row>
    <row r="435" spans="1:25" hidden="1" x14ac:dyDescent="0.25">
      <c r="A435" s="5" t="s">
        <v>1430</v>
      </c>
      <c r="B435" s="5" t="s">
        <v>1431</v>
      </c>
      <c r="C435" s="5" t="s">
        <v>1421</v>
      </c>
      <c r="D435" s="5">
        <v>82</v>
      </c>
      <c r="E435" s="5" t="s">
        <v>267</v>
      </c>
      <c r="F435" s="5" t="s">
        <v>52</v>
      </c>
      <c r="G435" s="5" t="s">
        <v>268</v>
      </c>
      <c r="H435" s="5" t="s">
        <v>269</v>
      </c>
      <c r="I435" s="5" t="s">
        <v>12</v>
      </c>
      <c r="J435" s="5">
        <v>48</v>
      </c>
      <c r="K435" s="5">
        <v>2018</v>
      </c>
      <c r="L435" s="5" t="s">
        <v>89</v>
      </c>
      <c r="M435" s="5" t="s">
        <v>90</v>
      </c>
      <c r="N435" s="5" t="s">
        <v>91</v>
      </c>
      <c r="O435" s="5">
        <v>48</v>
      </c>
      <c r="P435" s="5">
        <v>0</v>
      </c>
      <c r="Q435" s="5">
        <v>0</v>
      </c>
      <c r="R435" s="5">
        <v>0</v>
      </c>
      <c r="S435" s="5">
        <v>0</v>
      </c>
      <c r="T435" s="5">
        <v>0.23601710010687554</v>
      </c>
      <c r="U435" s="5">
        <v>-0.14285714285714285</v>
      </c>
      <c r="V435" s="5">
        <v>8</v>
      </c>
      <c r="W435" s="5">
        <v>56</v>
      </c>
      <c r="X435" s="5">
        <v>48</v>
      </c>
      <c r="Y435" s="5" t="s">
        <v>120</v>
      </c>
    </row>
    <row r="436" spans="1:25" hidden="1" x14ac:dyDescent="0.25">
      <c r="A436" s="5" t="s">
        <v>1432</v>
      </c>
      <c r="B436" s="5" t="s">
        <v>1433</v>
      </c>
      <c r="C436" s="5" t="s">
        <v>1421</v>
      </c>
      <c r="D436" s="5">
        <v>82</v>
      </c>
      <c r="E436" s="5" t="s">
        <v>267</v>
      </c>
      <c r="F436" s="5" t="s">
        <v>52</v>
      </c>
      <c r="G436" s="5" t="s">
        <v>268</v>
      </c>
      <c r="H436" s="5" t="s">
        <v>269</v>
      </c>
      <c r="I436" s="5" t="s">
        <v>9</v>
      </c>
      <c r="J436" s="5">
        <v>176</v>
      </c>
      <c r="K436" s="5">
        <v>2018</v>
      </c>
      <c r="L436" s="5" t="s">
        <v>89</v>
      </c>
      <c r="M436" s="5" t="s">
        <v>90</v>
      </c>
      <c r="N436" s="5" t="s">
        <v>91</v>
      </c>
      <c r="O436" s="5">
        <v>176</v>
      </c>
      <c r="P436" s="5">
        <v>0</v>
      </c>
      <c r="Q436" s="5">
        <v>0</v>
      </c>
      <c r="R436" s="5">
        <v>0</v>
      </c>
      <c r="S436" s="5">
        <v>0</v>
      </c>
      <c r="T436" s="5">
        <v>0.22606527160359979</v>
      </c>
      <c r="U436" s="5">
        <v>-0.14975845410628019</v>
      </c>
      <c r="V436" s="5">
        <v>31</v>
      </c>
      <c r="W436" s="5">
        <v>207</v>
      </c>
      <c r="X436" s="5">
        <v>176</v>
      </c>
      <c r="Y436" s="5" t="s">
        <v>120</v>
      </c>
    </row>
    <row r="437" spans="1:25" hidden="1" x14ac:dyDescent="0.25">
      <c r="A437" s="5" t="s">
        <v>1434</v>
      </c>
      <c r="B437" s="5" t="s">
        <v>1435</v>
      </c>
      <c r="C437" s="5" t="s">
        <v>1421</v>
      </c>
      <c r="D437" s="5">
        <v>82</v>
      </c>
      <c r="E437" s="5" t="s">
        <v>267</v>
      </c>
      <c r="F437" s="5" t="s">
        <v>52</v>
      </c>
      <c r="G437" s="5" t="s">
        <v>268</v>
      </c>
      <c r="H437" s="5" t="s">
        <v>269</v>
      </c>
      <c r="I437" s="5" t="s">
        <v>95</v>
      </c>
      <c r="J437" s="5">
        <v>9669</v>
      </c>
      <c r="K437" s="5">
        <v>2018</v>
      </c>
      <c r="L437" s="5" t="s">
        <v>89</v>
      </c>
      <c r="M437" s="5" t="s">
        <v>90</v>
      </c>
      <c r="N437" s="5" t="s">
        <v>91</v>
      </c>
      <c r="O437" s="5">
        <v>9669</v>
      </c>
      <c r="P437" s="5">
        <v>0</v>
      </c>
      <c r="Q437" s="5">
        <v>0</v>
      </c>
      <c r="R437" s="5">
        <v>0</v>
      </c>
      <c r="S437" s="5">
        <v>0</v>
      </c>
      <c r="T437" s="5">
        <v>0.22574865035214164</v>
      </c>
      <c r="U437" s="5">
        <v>-0.14997802197802199</v>
      </c>
      <c r="V437" s="5">
        <v>1706</v>
      </c>
      <c r="W437" s="5">
        <v>11375</v>
      </c>
      <c r="X437" s="5">
        <v>9669</v>
      </c>
      <c r="Y437" s="5" t="s">
        <v>120</v>
      </c>
    </row>
    <row r="438" spans="1:25" hidden="1" x14ac:dyDescent="0.25">
      <c r="A438" s="5" t="s">
        <v>1436</v>
      </c>
      <c r="B438" s="5" t="s">
        <v>1437</v>
      </c>
      <c r="C438" s="5" t="s">
        <v>1421</v>
      </c>
      <c r="D438" s="5">
        <v>82</v>
      </c>
      <c r="E438" s="5" t="s">
        <v>267</v>
      </c>
      <c r="F438" s="5" t="s">
        <v>52</v>
      </c>
      <c r="G438" s="5" t="s">
        <v>268</v>
      </c>
      <c r="H438" s="5" t="s">
        <v>269</v>
      </c>
      <c r="I438" s="5" t="s">
        <v>132</v>
      </c>
      <c r="J438" s="5">
        <v>0</v>
      </c>
      <c r="K438" s="5">
        <v>2018</v>
      </c>
      <c r="L438" s="5" t="s">
        <v>89</v>
      </c>
      <c r="M438" s="5" t="s">
        <v>90</v>
      </c>
      <c r="N438" s="5" t="s">
        <v>91</v>
      </c>
      <c r="O438" s="5">
        <v>0</v>
      </c>
      <c r="P438" s="5">
        <v>0</v>
      </c>
      <c r="Q438" s="5" t="s">
        <v>93</v>
      </c>
      <c r="R438" s="5">
        <v>0</v>
      </c>
      <c r="S438" s="5" t="s">
        <v>93</v>
      </c>
      <c r="T438" s="5">
        <v>-1</v>
      </c>
      <c r="U438" s="5">
        <v>-1</v>
      </c>
      <c r="V438" s="5">
        <v>190</v>
      </c>
      <c r="W438" s="5">
        <v>190</v>
      </c>
      <c r="X438" s="5">
        <v>0</v>
      </c>
      <c r="Y438" s="5" t="s">
        <v>120</v>
      </c>
    </row>
    <row r="439" spans="1:25" hidden="1" x14ac:dyDescent="0.25">
      <c r="A439" s="5" t="s">
        <v>1438</v>
      </c>
      <c r="B439" s="5" t="s">
        <v>1439</v>
      </c>
      <c r="C439" s="5" t="s">
        <v>1421</v>
      </c>
      <c r="D439" s="5">
        <v>82</v>
      </c>
      <c r="E439" s="5" t="s">
        <v>267</v>
      </c>
      <c r="F439" s="5" t="s">
        <v>52</v>
      </c>
      <c r="G439" s="5" t="s">
        <v>268</v>
      </c>
      <c r="H439" s="5" t="s">
        <v>269</v>
      </c>
      <c r="I439" s="5" t="s">
        <v>71</v>
      </c>
      <c r="J439" s="5">
        <v>9669</v>
      </c>
      <c r="K439" s="5">
        <v>2018</v>
      </c>
      <c r="L439" s="5" t="s">
        <v>89</v>
      </c>
      <c r="M439" s="5" t="s">
        <v>90</v>
      </c>
      <c r="N439" s="5" t="s">
        <v>91</v>
      </c>
      <c r="O439" s="5">
        <v>9669</v>
      </c>
      <c r="P439" s="5">
        <v>0</v>
      </c>
      <c r="Q439" s="5">
        <v>0</v>
      </c>
      <c r="R439" s="5">
        <v>0</v>
      </c>
      <c r="S439" s="5">
        <v>0</v>
      </c>
      <c r="T439" s="5">
        <v>0.20561097256857855</v>
      </c>
      <c r="U439" s="5">
        <v>-0.16394293125810636</v>
      </c>
      <c r="V439" s="5">
        <v>1896</v>
      </c>
      <c r="W439" s="5">
        <v>11565</v>
      </c>
      <c r="X439" s="5">
        <v>9669</v>
      </c>
      <c r="Y439" s="5" t="s">
        <v>120</v>
      </c>
    </row>
    <row r="440" spans="1:25" hidden="1" x14ac:dyDescent="0.25">
      <c r="A440" s="5" t="s">
        <v>1440</v>
      </c>
      <c r="B440" s="5" t="s">
        <v>1441</v>
      </c>
      <c r="C440" s="5" t="s">
        <v>1442</v>
      </c>
      <c r="D440" s="5">
        <v>83</v>
      </c>
      <c r="E440" s="5" t="s">
        <v>270</v>
      </c>
      <c r="F440" s="5" t="s">
        <v>52</v>
      </c>
      <c r="G440" s="5" t="s">
        <v>271</v>
      </c>
      <c r="H440" s="5" t="s">
        <v>118</v>
      </c>
      <c r="I440" s="5" t="s">
        <v>95</v>
      </c>
      <c r="J440" s="5" t="s">
        <v>272</v>
      </c>
      <c r="K440" s="5">
        <v>2018</v>
      </c>
      <c r="L440" s="5" t="s">
        <v>89</v>
      </c>
      <c r="M440" s="5" t="s">
        <v>90</v>
      </c>
      <c r="N440" s="5" t="s">
        <v>91</v>
      </c>
      <c r="O440" s="5" t="s">
        <v>92</v>
      </c>
      <c r="P440" s="5" t="s">
        <v>93</v>
      </c>
      <c r="Q440" s="5" t="s">
        <v>93</v>
      </c>
      <c r="R440" s="5" t="s">
        <v>93</v>
      </c>
      <c r="S440" s="5" t="s">
        <v>93</v>
      </c>
      <c r="T440" s="5" t="s">
        <v>93</v>
      </c>
      <c r="U440" s="5" t="s">
        <v>93</v>
      </c>
      <c r="V440" s="5" t="s">
        <v>93</v>
      </c>
      <c r="W440" s="5" t="s">
        <v>93</v>
      </c>
      <c r="X440" s="5" t="s">
        <v>272</v>
      </c>
      <c r="Y440" s="5" t="s">
        <v>109</v>
      </c>
    </row>
    <row r="441" spans="1:25" hidden="1" x14ac:dyDescent="0.25">
      <c r="A441" s="5" t="s">
        <v>1443</v>
      </c>
      <c r="B441" s="5" t="s">
        <v>1444</v>
      </c>
      <c r="C441" s="5" t="s">
        <v>1442</v>
      </c>
      <c r="D441" s="5">
        <v>83</v>
      </c>
      <c r="E441" s="5" t="s">
        <v>270</v>
      </c>
      <c r="F441" s="5" t="s">
        <v>52</v>
      </c>
      <c r="G441" s="5" t="s">
        <v>271</v>
      </c>
      <c r="H441" s="5" t="s">
        <v>118</v>
      </c>
      <c r="I441" s="5" t="s">
        <v>71</v>
      </c>
      <c r="J441" s="5" t="s">
        <v>272</v>
      </c>
      <c r="K441" s="5">
        <v>2018</v>
      </c>
      <c r="L441" s="5" t="s">
        <v>89</v>
      </c>
      <c r="M441" s="5" t="s">
        <v>90</v>
      </c>
      <c r="N441" s="5" t="s">
        <v>91</v>
      </c>
      <c r="O441" s="5" t="s">
        <v>92</v>
      </c>
      <c r="P441" s="5" t="s">
        <v>93</v>
      </c>
      <c r="Q441" s="5" t="s">
        <v>93</v>
      </c>
      <c r="R441" s="5" t="s">
        <v>93</v>
      </c>
      <c r="S441" s="5" t="s">
        <v>93</v>
      </c>
      <c r="T441" s="5" t="s">
        <v>93</v>
      </c>
      <c r="U441" s="5" t="s">
        <v>93</v>
      </c>
      <c r="V441" s="5" t="s">
        <v>93</v>
      </c>
      <c r="W441" s="5" t="s">
        <v>93</v>
      </c>
      <c r="X441" s="5" t="s">
        <v>272</v>
      </c>
      <c r="Y441" s="5" t="s">
        <v>109</v>
      </c>
    </row>
    <row r="442" spans="1:25" hidden="1" x14ac:dyDescent="0.25">
      <c r="A442" s="5" t="s">
        <v>1445</v>
      </c>
      <c r="B442" s="5" t="s">
        <v>1446</v>
      </c>
      <c r="C442" s="5" t="s">
        <v>1442</v>
      </c>
      <c r="D442" s="5">
        <v>83</v>
      </c>
      <c r="E442" s="5" t="s">
        <v>270</v>
      </c>
      <c r="F442" s="5" t="s">
        <v>52</v>
      </c>
      <c r="G442" s="5" t="s">
        <v>271</v>
      </c>
      <c r="H442" s="5" t="s">
        <v>118</v>
      </c>
      <c r="I442" s="5" t="s">
        <v>9</v>
      </c>
      <c r="J442" s="5" t="s">
        <v>272</v>
      </c>
      <c r="K442" s="5">
        <v>2018</v>
      </c>
      <c r="L442" s="5" t="s">
        <v>89</v>
      </c>
      <c r="M442" s="5" t="s">
        <v>90</v>
      </c>
      <c r="N442" s="5" t="s">
        <v>91</v>
      </c>
      <c r="O442" s="5" t="s">
        <v>92</v>
      </c>
      <c r="P442" s="5" t="s">
        <v>93</v>
      </c>
      <c r="Q442" s="1" t="s">
        <v>93</v>
      </c>
      <c r="R442" s="5" t="s">
        <v>93</v>
      </c>
      <c r="S442" s="5" t="s">
        <v>93</v>
      </c>
      <c r="T442" s="5" t="s">
        <v>93</v>
      </c>
      <c r="U442" s="5" t="s">
        <v>93</v>
      </c>
      <c r="V442" s="5" t="s">
        <v>93</v>
      </c>
      <c r="W442" s="5" t="s">
        <v>93</v>
      </c>
      <c r="X442" s="5" t="s">
        <v>272</v>
      </c>
      <c r="Y442" s="5" t="s">
        <v>109</v>
      </c>
    </row>
    <row r="443" spans="1:25" hidden="1" x14ac:dyDescent="0.25">
      <c r="A443" s="5" t="s">
        <v>1447</v>
      </c>
      <c r="B443" s="5" t="s">
        <v>1448</v>
      </c>
      <c r="C443" s="5" t="s">
        <v>1449</v>
      </c>
      <c r="D443" s="5">
        <v>84</v>
      </c>
      <c r="E443" s="5" t="s">
        <v>273</v>
      </c>
      <c r="F443" s="5" t="s">
        <v>52</v>
      </c>
      <c r="G443" s="5" t="s">
        <v>274</v>
      </c>
      <c r="H443" s="5" t="s">
        <v>275</v>
      </c>
      <c r="I443" s="5" t="s">
        <v>15</v>
      </c>
      <c r="J443" s="5">
        <v>5692</v>
      </c>
      <c r="K443" s="5">
        <v>2018</v>
      </c>
      <c r="L443" s="5" t="s">
        <v>89</v>
      </c>
      <c r="M443" s="5" t="s">
        <v>90</v>
      </c>
      <c r="N443" s="5" t="s">
        <v>91</v>
      </c>
      <c r="O443" s="5">
        <v>5692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5692</v>
      </c>
      <c r="X443" s="5">
        <v>5692</v>
      </c>
      <c r="Y443" s="5" t="s">
        <v>109</v>
      </c>
    </row>
    <row r="444" spans="1:25" hidden="1" x14ac:dyDescent="0.25">
      <c r="A444" s="5" t="s">
        <v>1450</v>
      </c>
      <c r="B444" s="5" t="s">
        <v>1451</v>
      </c>
      <c r="C444" s="5" t="s">
        <v>1449</v>
      </c>
      <c r="D444" s="5">
        <v>84</v>
      </c>
      <c r="E444" s="5" t="s">
        <v>273</v>
      </c>
      <c r="F444" s="5" t="s">
        <v>52</v>
      </c>
      <c r="G444" s="5" t="s">
        <v>274</v>
      </c>
      <c r="H444" s="5" t="s">
        <v>275</v>
      </c>
      <c r="I444" s="5" t="s">
        <v>95</v>
      </c>
      <c r="J444" s="5">
        <v>6659</v>
      </c>
      <c r="K444" s="5">
        <v>2018</v>
      </c>
      <c r="L444" s="5" t="s">
        <v>89</v>
      </c>
      <c r="M444" s="5" t="s">
        <v>90</v>
      </c>
      <c r="N444" s="5" t="s">
        <v>91</v>
      </c>
      <c r="O444" s="5">
        <v>6659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6659</v>
      </c>
      <c r="X444" s="5">
        <v>6659</v>
      </c>
      <c r="Y444" s="5" t="s">
        <v>109</v>
      </c>
    </row>
    <row r="445" spans="1:25" hidden="1" x14ac:dyDescent="0.25">
      <c r="A445" s="5" t="s">
        <v>1452</v>
      </c>
      <c r="B445" s="5" t="s">
        <v>1453</v>
      </c>
      <c r="C445" s="5" t="s">
        <v>1449</v>
      </c>
      <c r="D445" s="5">
        <v>84</v>
      </c>
      <c r="E445" s="5" t="s">
        <v>273</v>
      </c>
      <c r="F445" s="5" t="s">
        <v>52</v>
      </c>
      <c r="G445" s="5" t="s">
        <v>274</v>
      </c>
      <c r="H445" s="5" t="s">
        <v>275</v>
      </c>
      <c r="I445" s="5" t="s">
        <v>14</v>
      </c>
      <c r="J445" s="5">
        <v>51</v>
      </c>
      <c r="K445" s="5">
        <v>2018</v>
      </c>
      <c r="L445" s="5" t="s">
        <v>89</v>
      </c>
      <c r="M445" s="5" t="s">
        <v>90</v>
      </c>
      <c r="N445" s="5" t="s">
        <v>91</v>
      </c>
      <c r="O445" s="5">
        <v>51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51</v>
      </c>
      <c r="X445" s="5">
        <v>51</v>
      </c>
      <c r="Y445" s="5" t="s">
        <v>109</v>
      </c>
    </row>
    <row r="446" spans="1:25" hidden="1" x14ac:dyDescent="0.25">
      <c r="A446" s="5" t="s">
        <v>1454</v>
      </c>
      <c r="B446" s="5" t="s">
        <v>1455</v>
      </c>
      <c r="C446" s="5" t="s">
        <v>1449</v>
      </c>
      <c r="D446" s="5">
        <v>84</v>
      </c>
      <c r="E446" s="5" t="s">
        <v>273</v>
      </c>
      <c r="F446" s="5" t="s">
        <v>52</v>
      </c>
      <c r="G446" s="5" t="s">
        <v>274</v>
      </c>
      <c r="H446" s="5" t="s">
        <v>275</v>
      </c>
      <c r="I446" s="5" t="s">
        <v>7</v>
      </c>
      <c r="J446" s="5">
        <v>916</v>
      </c>
      <c r="K446" s="5">
        <v>2018</v>
      </c>
      <c r="L446" s="5" t="s">
        <v>89</v>
      </c>
      <c r="M446" s="5" t="s">
        <v>90</v>
      </c>
      <c r="N446" s="5" t="s">
        <v>91</v>
      </c>
      <c r="O446" s="5">
        <v>916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916</v>
      </c>
      <c r="X446" s="5">
        <v>916</v>
      </c>
      <c r="Y446" s="5" t="s">
        <v>109</v>
      </c>
    </row>
    <row r="447" spans="1:25" hidden="1" x14ac:dyDescent="0.25">
      <c r="A447" s="5" t="s">
        <v>1456</v>
      </c>
      <c r="B447" s="5" t="s">
        <v>1457</v>
      </c>
      <c r="C447" s="5" t="s">
        <v>1449</v>
      </c>
      <c r="D447" s="5">
        <v>84</v>
      </c>
      <c r="E447" s="5" t="s">
        <v>273</v>
      </c>
      <c r="F447" s="5" t="s">
        <v>52</v>
      </c>
      <c r="G447" s="5" t="s">
        <v>274</v>
      </c>
      <c r="H447" s="5" t="s">
        <v>275</v>
      </c>
      <c r="I447" s="5" t="s">
        <v>71</v>
      </c>
      <c r="J447" s="5">
        <v>6659</v>
      </c>
      <c r="K447" s="5">
        <v>2018</v>
      </c>
      <c r="L447" s="5" t="s">
        <v>89</v>
      </c>
      <c r="M447" s="5" t="s">
        <v>90</v>
      </c>
      <c r="N447" s="5" t="s">
        <v>91</v>
      </c>
      <c r="O447" s="5">
        <v>6659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6659</v>
      </c>
      <c r="X447" s="5">
        <v>6659</v>
      </c>
      <c r="Y447" s="5" t="s">
        <v>109</v>
      </c>
    </row>
    <row r="448" spans="1:25" hidden="1" x14ac:dyDescent="0.25">
      <c r="A448" s="5" t="s">
        <v>1458</v>
      </c>
      <c r="B448" s="5" t="s">
        <v>1459</v>
      </c>
      <c r="C448" s="5" t="s">
        <v>1460</v>
      </c>
      <c r="D448" s="5">
        <v>85</v>
      </c>
      <c r="E448" s="5" t="s">
        <v>276</v>
      </c>
      <c r="F448" s="5" t="s">
        <v>52</v>
      </c>
      <c r="G448" s="5" t="s">
        <v>226</v>
      </c>
      <c r="H448" s="5" t="s">
        <v>277</v>
      </c>
      <c r="I448" s="5" t="s">
        <v>16</v>
      </c>
      <c r="J448" s="5">
        <v>10</v>
      </c>
      <c r="K448" s="5">
        <v>2018</v>
      </c>
      <c r="L448" s="5" t="s">
        <v>89</v>
      </c>
      <c r="M448" s="5" t="s">
        <v>90</v>
      </c>
      <c r="N448" s="5" t="s">
        <v>91</v>
      </c>
      <c r="O448" s="5">
        <v>8.8321149425287349</v>
      </c>
      <c r="P448" s="5">
        <v>1.1678850574712651</v>
      </c>
      <c r="Q448" s="5">
        <v>0.13223164157971051</v>
      </c>
      <c r="R448" s="5">
        <v>1.1678850574712651</v>
      </c>
      <c r="S448" s="5">
        <v>0.13223164157971051</v>
      </c>
      <c r="T448" s="5">
        <v>-0.41119233716475106</v>
      </c>
      <c r="U448" s="5">
        <v>-0.41119233716475101</v>
      </c>
      <c r="V448" s="5">
        <v>6.1678850574712651</v>
      </c>
      <c r="W448" s="5">
        <v>15</v>
      </c>
      <c r="X448" s="5">
        <v>8.8321149425287349</v>
      </c>
      <c r="Y448" s="5" t="s">
        <v>104</v>
      </c>
    </row>
    <row r="449" spans="1:25" hidden="1" x14ac:dyDescent="0.25">
      <c r="A449" s="5" t="s">
        <v>1461</v>
      </c>
      <c r="B449" s="5" t="s">
        <v>1462</v>
      </c>
      <c r="C449" s="5" t="s">
        <v>1460</v>
      </c>
      <c r="D449" s="5">
        <v>85</v>
      </c>
      <c r="E449" s="5" t="s">
        <v>276</v>
      </c>
      <c r="F449" s="5" t="s">
        <v>52</v>
      </c>
      <c r="G449" s="5" t="s">
        <v>226</v>
      </c>
      <c r="H449" s="5" t="s">
        <v>277</v>
      </c>
      <c r="I449" s="5" t="s">
        <v>15</v>
      </c>
      <c r="J449" s="5">
        <v>9704</v>
      </c>
      <c r="K449" s="5">
        <v>2018</v>
      </c>
      <c r="L449" s="5" t="s">
        <v>89</v>
      </c>
      <c r="M449" s="5" t="s">
        <v>90</v>
      </c>
      <c r="N449" s="5" t="s">
        <v>91</v>
      </c>
      <c r="O449" s="5">
        <v>8570.6843402298855</v>
      </c>
      <c r="P449" s="5">
        <v>1133.3156597701145</v>
      </c>
      <c r="Q449" s="5">
        <v>0.13223164157971035</v>
      </c>
      <c r="R449" s="5">
        <v>1133.3156597701145</v>
      </c>
      <c r="S449" s="5">
        <v>0.13223164157971035</v>
      </c>
      <c r="T449" s="5">
        <v>-0.40518534664238426</v>
      </c>
      <c r="U449" s="5">
        <v>-0.40518534664238426</v>
      </c>
      <c r="V449" s="5">
        <v>5838.3156597701145</v>
      </c>
      <c r="W449" s="5">
        <v>14409</v>
      </c>
      <c r="X449" s="5">
        <v>8570.6843402298855</v>
      </c>
      <c r="Y449" s="5" t="s">
        <v>104</v>
      </c>
    </row>
    <row r="450" spans="1:25" hidden="1" x14ac:dyDescent="0.25">
      <c r="A450" s="5" t="s">
        <v>1463</v>
      </c>
      <c r="B450" s="5" t="s">
        <v>1464</v>
      </c>
      <c r="C450" s="5" t="s">
        <v>1460</v>
      </c>
      <c r="D450" s="5">
        <v>85</v>
      </c>
      <c r="E450" s="5" t="s">
        <v>276</v>
      </c>
      <c r="F450" s="5" t="s">
        <v>52</v>
      </c>
      <c r="G450" s="5" t="s">
        <v>226</v>
      </c>
      <c r="H450" s="5" t="s">
        <v>277</v>
      </c>
      <c r="I450" s="5" t="s">
        <v>132</v>
      </c>
      <c r="J450" s="5">
        <v>4000</v>
      </c>
      <c r="K450" s="5">
        <v>2018</v>
      </c>
      <c r="L450" s="5" t="s">
        <v>89</v>
      </c>
      <c r="M450" s="5" t="s">
        <v>90</v>
      </c>
      <c r="N450" s="5" t="s">
        <v>91</v>
      </c>
      <c r="O450" s="5">
        <v>3532.8459770114941</v>
      </c>
      <c r="P450" s="5">
        <v>467.15402298850586</v>
      </c>
      <c r="Q450" s="5">
        <v>0.13223164157971046</v>
      </c>
      <c r="R450" s="5">
        <v>467.15402298850586</v>
      </c>
      <c r="S450" s="5">
        <v>0.13223164157971046</v>
      </c>
      <c r="T450" s="5">
        <v>-0.41119233716475095</v>
      </c>
      <c r="U450" s="5">
        <v>-0.41119233716475095</v>
      </c>
      <c r="V450" s="5">
        <v>2467.1540229885059</v>
      </c>
      <c r="W450" s="5">
        <v>6000</v>
      </c>
      <c r="X450" s="5">
        <v>3532.8459770114941</v>
      </c>
      <c r="Y450" s="5" t="s">
        <v>104</v>
      </c>
    </row>
    <row r="451" spans="1:25" hidden="1" x14ac:dyDescent="0.25">
      <c r="A451" s="5" t="s">
        <v>1465</v>
      </c>
      <c r="B451" s="5" t="s">
        <v>1466</v>
      </c>
      <c r="C451" s="5" t="s">
        <v>1460</v>
      </c>
      <c r="D451" s="5">
        <v>85</v>
      </c>
      <c r="E451" s="5" t="s">
        <v>276</v>
      </c>
      <c r="F451" s="5" t="s">
        <v>52</v>
      </c>
      <c r="G451" s="5" t="s">
        <v>226</v>
      </c>
      <c r="H451" s="5" t="s">
        <v>277</v>
      </c>
      <c r="I451" s="5" t="s">
        <v>24</v>
      </c>
      <c r="J451" s="5">
        <v>150</v>
      </c>
      <c r="K451" s="5">
        <v>2018</v>
      </c>
      <c r="L451" s="5" t="s">
        <v>89</v>
      </c>
      <c r="M451" s="5" t="s">
        <v>90</v>
      </c>
      <c r="N451" s="5" t="s">
        <v>91</v>
      </c>
      <c r="O451" s="5">
        <v>132.48172413793102</v>
      </c>
      <c r="P451" s="5">
        <v>17.518275862068975</v>
      </c>
      <c r="Q451" s="5">
        <v>0.13223164157971048</v>
      </c>
      <c r="R451" s="5">
        <v>17.518275862068975</v>
      </c>
      <c r="S451" s="5">
        <v>0.13223164157971048</v>
      </c>
      <c r="T451" s="5">
        <v>-0.40591155095098197</v>
      </c>
      <c r="U451" s="5">
        <v>-0.40591155095098197</v>
      </c>
      <c r="V451" s="5">
        <v>90.518275862068975</v>
      </c>
      <c r="W451" s="5">
        <v>223</v>
      </c>
      <c r="X451" s="5">
        <v>132.48172413793102</v>
      </c>
      <c r="Y451" s="5" t="s">
        <v>104</v>
      </c>
    </row>
    <row r="452" spans="1:25" hidden="1" x14ac:dyDescent="0.25">
      <c r="A452" s="5" t="s">
        <v>1467</v>
      </c>
      <c r="B452" s="5" t="s">
        <v>1468</v>
      </c>
      <c r="C452" s="5" t="s">
        <v>1460</v>
      </c>
      <c r="D452" s="5">
        <v>85</v>
      </c>
      <c r="E452" s="5" t="s">
        <v>276</v>
      </c>
      <c r="F452" s="5" t="s">
        <v>52</v>
      </c>
      <c r="G452" s="5" t="s">
        <v>226</v>
      </c>
      <c r="H452" s="5" t="s">
        <v>277</v>
      </c>
      <c r="I452" s="5" t="s">
        <v>11</v>
      </c>
      <c r="J452" s="5">
        <v>419</v>
      </c>
      <c r="K452" s="5">
        <v>2018</v>
      </c>
      <c r="L452" s="5" t="s">
        <v>89</v>
      </c>
      <c r="M452" s="5" t="s">
        <v>90</v>
      </c>
      <c r="N452" s="5" t="s">
        <v>91</v>
      </c>
      <c r="O452" s="5">
        <v>370.06561609195404</v>
      </c>
      <c r="P452" s="5">
        <v>48.934383908045959</v>
      </c>
      <c r="Q452" s="5">
        <v>0.13223164157971035</v>
      </c>
      <c r="R452" s="5">
        <v>48.934383908045959</v>
      </c>
      <c r="S452" s="5">
        <v>0.13223164157971035</v>
      </c>
      <c r="T452" s="5">
        <v>-0.40503920242451119</v>
      </c>
      <c r="U452" s="5">
        <v>-0.40503920242451119</v>
      </c>
      <c r="V452" s="5">
        <v>251.93438390804596</v>
      </c>
      <c r="W452" s="5">
        <v>622</v>
      </c>
      <c r="X452" s="5">
        <v>370.06561609195404</v>
      </c>
      <c r="Y452" s="5" t="s">
        <v>104</v>
      </c>
    </row>
    <row r="453" spans="1:25" hidden="1" x14ac:dyDescent="0.25">
      <c r="A453" s="5" t="s">
        <v>1469</v>
      </c>
      <c r="B453" s="5" t="s">
        <v>1470</v>
      </c>
      <c r="C453" s="5" t="s">
        <v>1460</v>
      </c>
      <c r="D453" s="5">
        <v>85</v>
      </c>
      <c r="E453" s="5" t="s">
        <v>276</v>
      </c>
      <c r="F453" s="5" t="s">
        <v>52</v>
      </c>
      <c r="G453" s="5" t="s">
        <v>226</v>
      </c>
      <c r="H453" s="5" t="s">
        <v>277</v>
      </c>
      <c r="I453" s="5" t="s">
        <v>14</v>
      </c>
      <c r="J453" s="5">
        <v>1699</v>
      </c>
      <c r="K453" s="5">
        <v>2018</v>
      </c>
      <c r="L453" s="5" t="s">
        <v>89</v>
      </c>
      <c r="M453" s="5" t="s">
        <v>90</v>
      </c>
      <c r="N453" s="5" t="s">
        <v>91</v>
      </c>
      <c r="O453" s="5">
        <v>1500.5763287356322</v>
      </c>
      <c r="P453" s="5">
        <v>198.42367126436784</v>
      </c>
      <c r="Q453" s="5">
        <v>0.13223164157971043</v>
      </c>
      <c r="R453" s="5">
        <v>198.42367126436784</v>
      </c>
      <c r="S453" s="5">
        <v>0.13223164157971043</v>
      </c>
      <c r="T453" s="5">
        <v>-0.40547689035830736</v>
      </c>
      <c r="U453" s="5">
        <v>-0.40547689035830736</v>
      </c>
      <c r="V453" s="5">
        <v>1023.4236712643678</v>
      </c>
      <c r="W453" s="5">
        <v>2524</v>
      </c>
      <c r="X453" s="5">
        <v>1500.5763287356322</v>
      </c>
      <c r="Y453" s="5" t="s">
        <v>104</v>
      </c>
    </row>
    <row r="454" spans="1:25" hidden="1" x14ac:dyDescent="0.25">
      <c r="A454" s="5" t="s">
        <v>1471</v>
      </c>
      <c r="B454" s="5" t="s">
        <v>1472</v>
      </c>
      <c r="C454" s="5" t="s">
        <v>1460</v>
      </c>
      <c r="D454" s="5">
        <v>85</v>
      </c>
      <c r="E454" s="5" t="s">
        <v>276</v>
      </c>
      <c r="F454" s="5" t="s">
        <v>52</v>
      </c>
      <c r="G454" s="5" t="s">
        <v>226</v>
      </c>
      <c r="H454" s="5" t="s">
        <v>277</v>
      </c>
      <c r="I454" s="5" t="s">
        <v>4</v>
      </c>
      <c r="J454" s="5">
        <v>2512</v>
      </c>
      <c r="K454" s="5">
        <v>2018</v>
      </c>
      <c r="L454" s="5" t="s">
        <v>89</v>
      </c>
      <c r="M454" s="5" t="s">
        <v>90</v>
      </c>
      <c r="N454" s="5" t="s">
        <v>91</v>
      </c>
      <c r="O454" s="5">
        <v>2218.6272735632183</v>
      </c>
      <c r="P454" s="5">
        <v>293.3727264367817</v>
      </c>
      <c r="Q454" s="1">
        <v>0.13223164157971046</v>
      </c>
      <c r="R454" s="5">
        <v>293.3727264367817</v>
      </c>
      <c r="S454" s="5">
        <v>0.13223164157971046</v>
      </c>
      <c r="T454" s="5">
        <v>-0.40535318317790986</v>
      </c>
      <c r="U454" s="5">
        <v>-0.40535318317790986</v>
      </c>
      <c r="V454" s="5">
        <v>1512.3727264367817</v>
      </c>
      <c r="W454" s="5">
        <v>3731</v>
      </c>
      <c r="X454" s="5">
        <v>2218.6272735632183</v>
      </c>
      <c r="Y454" s="5" t="s">
        <v>104</v>
      </c>
    </row>
    <row r="455" spans="1:25" hidden="1" x14ac:dyDescent="0.25">
      <c r="A455" s="5" t="s">
        <v>1473</v>
      </c>
      <c r="B455" s="5" t="s">
        <v>1474</v>
      </c>
      <c r="C455" s="5" t="s">
        <v>1460</v>
      </c>
      <c r="D455" s="5">
        <v>85</v>
      </c>
      <c r="E455" s="5" t="s">
        <v>276</v>
      </c>
      <c r="F455" s="5" t="s">
        <v>52</v>
      </c>
      <c r="G455" s="5" t="s">
        <v>226</v>
      </c>
      <c r="H455" s="5" t="s">
        <v>277</v>
      </c>
      <c r="I455" s="5" t="s">
        <v>20</v>
      </c>
      <c r="J455" s="5">
        <v>491</v>
      </c>
      <c r="K455" s="5">
        <v>2018</v>
      </c>
      <c r="L455" s="5" t="s">
        <v>89</v>
      </c>
      <c r="M455" s="5" t="s">
        <v>90</v>
      </c>
      <c r="N455" s="5" t="s">
        <v>91</v>
      </c>
      <c r="O455" s="5">
        <v>433.6568436781609</v>
      </c>
      <c r="P455" s="5">
        <v>57.343156321839103</v>
      </c>
      <c r="Q455" s="5">
        <v>0.13223164157971046</v>
      </c>
      <c r="R455" s="5">
        <v>57.343156321839103</v>
      </c>
      <c r="S455" s="5">
        <v>0.13223164157971046</v>
      </c>
      <c r="T455" s="5">
        <v>-0.40513464516027314</v>
      </c>
      <c r="U455" s="5">
        <v>-0.40513464516027314</v>
      </c>
      <c r="V455" s="5">
        <v>295.3431563218391</v>
      </c>
      <c r="W455" s="5">
        <v>729</v>
      </c>
      <c r="X455" s="5">
        <v>433.6568436781609</v>
      </c>
      <c r="Y455" s="5" t="s">
        <v>104</v>
      </c>
    </row>
    <row r="456" spans="1:25" hidden="1" x14ac:dyDescent="0.25">
      <c r="A456" s="5" t="s">
        <v>1475</v>
      </c>
      <c r="B456" s="5" t="s">
        <v>1476</v>
      </c>
      <c r="C456" s="5" t="s">
        <v>1460</v>
      </c>
      <c r="D456" s="5">
        <v>85</v>
      </c>
      <c r="E456" s="5" t="s">
        <v>276</v>
      </c>
      <c r="F456" s="5" t="s">
        <v>52</v>
      </c>
      <c r="G456" s="5" t="s">
        <v>226</v>
      </c>
      <c r="H456" s="5" t="s">
        <v>277</v>
      </c>
      <c r="I456" s="5" t="s">
        <v>13</v>
      </c>
      <c r="J456" s="5">
        <v>32</v>
      </c>
      <c r="K456" s="5">
        <v>2018</v>
      </c>
      <c r="L456" s="5" t="s">
        <v>89</v>
      </c>
      <c r="M456" s="5" t="s">
        <v>90</v>
      </c>
      <c r="N456" s="5" t="s">
        <v>91</v>
      </c>
      <c r="O456" s="5">
        <v>28.262767816091955</v>
      </c>
      <c r="P456" s="5">
        <v>3.7372321839080449</v>
      </c>
      <c r="Q456" s="5">
        <v>0.13223164157971037</v>
      </c>
      <c r="R456" s="5">
        <v>3.7372321839080449</v>
      </c>
      <c r="S456" s="5">
        <v>0.13223164157971037</v>
      </c>
      <c r="T456" s="5">
        <v>-0.41119233716475084</v>
      </c>
      <c r="U456" s="5">
        <v>-0.41119233716475095</v>
      </c>
      <c r="V456" s="5">
        <v>19.737232183908045</v>
      </c>
      <c r="W456" s="5">
        <v>48</v>
      </c>
      <c r="X456" s="5">
        <v>28.262767816091955</v>
      </c>
      <c r="Y456" s="5" t="s">
        <v>104</v>
      </c>
    </row>
    <row r="457" spans="1:25" hidden="1" x14ac:dyDescent="0.25">
      <c r="A457" s="5" t="s">
        <v>1477</v>
      </c>
      <c r="B457" s="5" t="s">
        <v>1478</v>
      </c>
      <c r="C457" s="5" t="s">
        <v>1460</v>
      </c>
      <c r="D457" s="5">
        <v>85</v>
      </c>
      <c r="E457" s="5" t="s">
        <v>276</v>
      </c>
      <c r="F457" s="5" t="s">
        <v>52</v>
      </c>
      <c r="G457" s="5" t="s">
        <v>226</v>
      </c>
      <c r="H457" s="5" t="s">
        <v>277</v>
      </c>
      <c r="I457" s="5" t="s">
        <v>5</v>
      </c>
      <c r="J457" s="5">
        <v>32</v>
      </c>
      <c r="K457" s="5">
        <v>2018</v>
      </c>
      <c r="L457" s="5" t="s">
        <v>89</v>
      </c>
      <c r="M457" s="5" t="s">
        <v>90</v>
      </c>
      <c r="N457" s="5" t="s">
        <v>91</v>
      </c>
      <c r="O457" s="5">
        <v>28.262767816091955</v>
      </c>
      <c r="P457" s="5">
        <v>3.7372321839080449</v>
      </c>
      <c r="Q457" s="5">
        <v>0.13223164157971037</v>
      </c>
      <c r="R457" s="5">
        <v>3.7372321839080449</v>
      </c>
      <c r="S457" s="5">
        <v>0.13223164157971037</v>
      </c>
      <c r="T457" s="5">
        <v>-0.41119233716475084</v>
      </c>
      <c r="U457" s="5">
        <v>-0.41119233716475095</v>
      </c>
      <c r="V457" s="5">
        <v>19.737232183908045</v>
      </c>
      <c r="W457" s="5">
        <v>48</v>
      </c>
      <c r="X457" s="5">
        <v>28.262767816091955</v>
      </c>
      <c r="Y457" s="5" t="s">
        <v>104</v>
      </c>
    </row>
    <row r="458" spans="1:25" hidden="1" x14ac:dyDescent="0.25">
      <c r="A458" s="5" t="s">
        <v>1479</v>
      </c>
      <c r="B458" s="5" t="s">
        <v>1480</v>
      </c>
      <c r="C458" s="5" t="s">
        <v>1460</v>
      </c>
      <c r="D458" s="5">
        <v>85</v>
      </c>
      <c r="E458" s="5" t="s">
        <v>276</v>
      </c>
      <c r="F458" s="5" t="s">
        <v>52</v>
      </c>
      <c r="G458" s="5" t="s">
        <v>226</v>
      </c>
      <c r="H458" s="5" t="s">
        <v>277</v>
      </c>
      <c r="I458" s="5" t="s">
        <v>7</v>
      </c>
      <c r="J458" s="5">
        <v>3595</v>
      </c>
      <c r="K458" s="5">
        <v>2018</v>
      </c>
      <c r="L458" s="5" t="s">
        <v>89</v>
      </c>
      <c r="M458" s="5" t="s">
        <v>90</v>
      </c>
      <c r="N458" s="5" t="s">
        <v>91</v>
      </c>
      <c r="O458" s="5">
        <v>3175.1453218390807</v>
      </c>
      <c r="P458" s="5">
        <v>419.85467816091932</v>
      </c>
      <c r="Q458" s="5">
        <v>0.13223164157971032</v>
      </c>
      <c r="R458" s="5">
        <v>419.85467816091932</v>
      </c>
      <c r="S458" s="5">
        <v>0.13223164157971032</v>
      </c>
      <c r="T458" s="5">
        <v>-0.40540349778294371</v>
      </c>
      <c r="U458" s="5">
        <v>-0.40540349778294371</v>
      </c>
      <c r="V458" s="5">
        <v>2164.8546781609193</v>
      </c>
      <c r="W458" s="5">
        <v>5340</v>
      </c>
      <c r="X458" s="5">
        <v>3175.1453218390807</v>
      </c>
      <c r="Y458" s="5" t="s">
        <v>104</v>
      </c>
    </row>
    <row r="459" spans="1:25" hidden="1" x14ac:dyDescent="0.25">
      <c r="A459" s="5" t="s">
        <v>1481</v>
      </c>
      <c r="B459" s="5" t="s">
        <v>1482</v>
      </c>
      <c r="C459" s="5" t="s">
        <v>1460</v>
      </c>
      <c r="D459" s="5">
        <v>85</v>
      </c>
      <c r="E459" s="5" t="s">
        <v>276</v>
      </c>
      <c r="F459" s="5" t="s">
        <v>52</v>
      </c>
      <c r="G459" s="5" t="s">
        <v>226</v>
      </c>
      <c r="H459" s="5" t="s">
        <v>277</v>
      </c>
      <c r="I459" s="5" t="s">
        <v>12</v>
      </c>
      <c r="J459" s="5">
        <v>3472</v>
      </c>
      <c r="K459" s="5">
        <v>2018</v>
      </c>
      <c r="L459" s="5" t="s">
        <v>89</v>
      </c>
      <c r="M459" s="5" t="s">
        <v>90</v>
      </c>
      <c r="N459" s="5" t="s">
        <v>91</v>
      </c>
      <c r="O459" s="5">
        <v>3066.5103080459771</v>
      </c>
      <c r="P459" s="5">
        <v>405.48969195402287</v>
      </c>
      <c r="Q459" s="5">
        <v>0.13223164157971037</v>
      </c>
      <c r="R459" s="5">
        <v>405.48969195402287</v>
      </c>
      <c r="S459" s="5">
        <v>0.13223164157971037</v>
      </c>
      <c r="T459" s="5">
        <v>-0.40536934108086542</v>
      </c>
      <c r="U459" s="5">
        <v>-0.40536934108086542</v>
      </c>
      <c r="V459" s="5">
        <v>2090.4896919540229</v>
      </c>
      <c r="W459" s="5">
        <v>5157</v>
      </c>
      <c r="X459" s="5">
        <v>3066.5103080459771</v>
      </c>
      <c r="Y459" s="5" t="s">
        <v>104</v>
      </c>
    </row>
    <row r="460" spans="1:25" hidden="1" x14ac:dyDescent="0.25">
      <c r="A460" s="5" t="s">
        <v>1483</v>
      </c>
      <c r="B460" s="5" t="s">
        <v>1484</v>
      </c>
      <c r="C460" s="5" t="s">
        <v>1460</v>
      </c>
      <c r="D460" s="5">
        <v>85</v>
      </c>
      <c r="E460" s="5" t="s">
        <v>276</v>
      </c>
      <c r="F460" s="5" t="s">
        <v>52</v>
      </c>
      <c r="G460" s="5" t="s">
        <v>226</v>
      </c>
      <c r="H460" s="5" t="s">
        <v>277</v>
      </c>
      <c r="I460" s="5" t="s">
        <v>9</v>
      </c>
      <c r="J460" s="5">
        <v>6203</v>
      </c>
      <c r="K460" s="5">
        <v>2018</v>
      </c>
      <c r="L460" s="5" t="s">
        <v>89</v>
      </c>
      <c r="M460" s="5" t="s">
        <v>90</v>
      </c>
      <c r="N460" s="5" t="s">
        <v>91</v>
      </c>
      <c r="O460" s="5">
        <v>5478.5608988505746</v>
      </c>
      <c r="P460" s="5">
        <v>724.43910114942537</v>
      </c>
      <c r="Q460" s="5">
        <v>0.13223164157971043</v>
      </c>
      <c r="R460" s="5">
        <v>724.43910114942537</v>
      </c>
      <c r="S460" s="5">
        <v>0.13223164157971043</v>
      </c>
      <c r="T460" s="5">
        <v>-0.40534452416687566</v>
      </c>
      <c r="U460" s="5">
        <v>-0.40534452416687566</v>
      </c>
      <c r="V460" s="5">
        <v>3734.4391011494254</v>
      </c>
      <c r="W460" s="5">
        <v>9213</v>
      </c>
      <c r="X460" s="5">
        <v>5478.5608988505746</v>
      </c>
      <c r="Y460" s="5" t="s">
        <v>104</v>
      </c>
    </row>
    <row r="461" spans="1:25" hidden="1" x14ac:dyDescent="0.25">
      <c r="A461" s="5" t="s">
        <v>1485</v>
      </c>
      <c r="B461" s="5" t="s">
        <v>1486</v>
      </c>
      <c r="C461" s="5" t="s">
        <v>1460</v>
      </c>
      <c r="D461" s="5">
        <v>85</v>
      </c>
      <c r="E461" s="5" t="s">
        <v>276</v>
      </c>
      <c r="F461" s="5" t="s">
        <v>52</v>
      </c>
      <c r="G461" s="5" t="s">
        <v>226</v>
      </c>
      <c r="H461" s="5" t="s">
        <v>277</v>
      </c>
      <c r="I461" s="5" t="s">
        <v>95</v>
      </c>
      <c r="J461" s="5">
        <v>28319</v>
      </c>
      <c r="K461" s="5">
        <v>2018</v>
      </c>
      <c r="L461" s="5" t="s">
        <v>89</v>
      </c>
      <c r="M461" s="5" t="s">
        <v>90</v>
      </c>
      <c r="N461" s="5" t="s">
        <v>91</v>
      </c>
      <c r="O461" s="5">
        <v>25011.666305747127</v>
      </c>
      <c r="P461" s="5">
        <v>3307.3336942528731</v>
      </c>
      <c r="Q461" s="5">
        <v>0.1322316415797104</v>
      </c>
      <c r="R461" s="5">
        <v>3307.3336942528731</v>
      </c>
      <c r="S461" s="5">
        <v>0.1322316415797104</v>
      </c>
      <c r="T461" s="5">
        <v>-0.40531952006117294</v>
      </c>
      <c r="U461" s="5">
        <v>-0.40531952006117294</v>
      </c>
      <c r="V461" s="5">
        <v>17047.333694252873</v>
      </c>
      <c r="W461" s="5">
        <v>42059</v>
      </c>
      <c r="X461" s="5">
        <v>25011.666305747127</v>
      </c>
      <c r="Y461" s="5" t="s">
        <v>104</v>
      </c>
    </row>
    <row r="462" spans="1:25" hidden="1" x14ac:dyDescent="0.25">
      <c r="A462" s="5" t="s">
        <v>1487</v>
      </c>
      <c r="B462" s="5" t="s">
        <v>1488</v>
      </c>
      <c r="C462" s="5" t="s">
        <v>1460</v>
      </c>
      <c r="D462" s="5">
        <v>85</v>
      </c>
      <c r="E462" s="5" t="s">
        <v>276</v>
      </c>
      <c r="F462" s="5" t="s">
        <v>52</v>
      </c>
      <c r="G462" s="5" t="s">
        <v>226</v>
      </c>
      <c r="H462" s="5" t="s">
        <v>277</v>
      </c>
      <c r="I462" s="5" t="s">
        <v>119</v>
      </c>
      <c r="J462" s="5">
        <v>25487</v>
      </c>
      <c r="K462" s="5">
        <v>2018</v>
      </c>
      <c r="L462" s="5" t="s">
        <v>89</v>
      </c>
      <c r="M462" s="5" t="s">
        <v>90</v>
      </c>
      <c r="N462" s="5" t="s">
        <v>91</v>
      </c>
      <c r="O462" s="5">
        <v>22510.411354022988</v>
      </c>
      <c r="P462" s="5">
        <v>2976.5886459770118</v>
      </c>
      <c r="Q462" s="5">
        <v>0.13223164157971043</v>
      </c>
      <c r="R462" s="5">
        <v>2976.5886459770118</v>
      </c>
      <c r="S462" s="5">
        <v>0.13223164157971043</v>
      </c>
      <c r="T462" s="5">
        <v>-0.40533599212704102</v>
      </c>
      <c r="U462" s="5">
        <v>-0.40533599212704102</v>
      </c>
      <c r="V462" s="5">
        <v>15343.588645977012</v>
      </c>
      <c r="W462" s="5">
        <v>37854</v>
      </c>
      <c r="X462" s="5">
        <v>22510.411354022988</v>
      </c>
      <c r="Y462" s="5" t="s">
        <v>104</v>
      </c>
    </row>
    <row r="463" spans="1:25" hidden="1" x14ac:dyDescent="0.25">
      <c r="A463" s="5" t="s">
        <v>1489</v>
      </c>
      <c r="B463" s="5" t="s">
        <v>1490</v>
      </c>
      <c r="C463" s="5" t="s">
        <v>1460</v>
      </c>
      <c r="D463" s="5">
        <v>85</v>
      </c>
      <c r="E463" s="5" t="s">
        <v>276</v>
      </c>
      <c r="F463" s="5" t="s">
        <v>52</v>
      </c>
      <c r="G463" s="5" t="s">
        <v>226</v>
      </c>
      <c r="H463" s="5" t="s">
        <v>277</v>
      </c>
      <c r="I463" s="5" t="s">
        <v>71</v>
      </c>
      <c r="J463" s="5">
        <v>435000</v>
      </c>
      <c r="K463" s="5">
        <v>2018</v>
      </c>
      <c r="L463" s="5" t="s">
        <v>89</v>
      </c>
      <c r="M463" s="5" t="s">
        <v>90</v>
      </c>
      <c r="N463" s="5" t="s">
        <v>91</v>
      </c>
      <c r="O463" s="5">
        <v>384197</v>
      </c>
      <c r="P463" s="5">
        <v>50803</v>
      </c>
      <c r="Q463" s="5">
        <v>0.1322316415797104</v>
      </c>
      <c r="R463" s="5">
        <v>50803</v>
      </c>
      <c r="S463" s="5">
        <v>0.1322316415797104</v>
      </c>
      <c r="T463" s="5">
        <v>-0.40533684169794526</v>
      </c>
      <c r="U463" s="5">
        <v>-0.40533684169794526</v>
      </c>
      <c r="V463" s="5">
        <v>261878</v>
      </c>
      <c r="W463" s="5">
        <v>646075</v>
      </c>
      <c r="X463" s="5">
        <v>384197</v>
      </c>
      <c r="Y463" s="5" t="s">
        <v>104</v>
      </c>
    </row>
    <row r="464" spans="1:25" hidden="1" x14ac:dyDescent="0.25">
      <c r="A464" s="5" t="s">
        <v>1491</v>
      </c>
      <c r="B464" s="5" t="s">
        <v>1492</v>
      </c>
      <c r="C464" s="5" t="s">
        <v>1493</v>
      </c>
      <c r="D464" s="5">
        <v>86</v>
      </c>
      <c r="E464" s="5" t="s">
        <v>278</v>
      </c>
      <c r="F464" s="5" t="s">
        <v>52</v>
      </c>
      <c r="G464" s="5" t="s">
        <v>279</v>
      </c>
      <c r="H464" s="5" t="s">
        <v>280</v>
      </c>
      <c r="I464" s="5" t="s">
        <v>95</v>
      </c>
      <c r="J464" s="5">
        <v>4170</v>
      </c>
      <c r="K464" s="5">
        <v>2018</v>
      </c>
      <c r="L464" s="5" t="s">
        <v>89</v>
      </c>
      <c r="M464" s="5" t="s">
        <v>90</v>
      </c>
      <c r="N464" s="5" t="s">
        <v>91</v>
      </c>
      <c r="O464" s="5">
        <v>0</v>
      </c>
      <c r="P464" s="5">
        <v>4170</v>
      </c>
      <c r="Q464" s="5">
        <v>1</v>
      </c>
      <c r="R464" s="5">
        <v>4170</v>
      </c>
      <c r="S464" s="5" t="s">
        <v>137</v>
      </c>
      <c r="T464" s="5" t="s">
        <v>93</v>
      </c>
      <c r="U464" s="5">
        <v>-1</v>
      </c>
      <c r="V464" s="5">
        <v>4170</v>
      </c>
      <c r="W464" s="5">
        <v>4170</v>
      </c>
      <c r="X464" s="5">
        <v>0</v>
      </c>
      <c r="Y464" s="5" t="s">
        <v>120</v>
      </c>
    </row>
    <row r="465" spans="1:25" hidden="1" x14ac:dyDescent="0.25">
      <c r="A465" s="5" t="s">
        <v>1494</v>
      </c>
      <c r="B465" s="5" t="s">
        <v>1495</v>
      </c>
      <c r="C465" s="5" t="s">
        <v>1493</v>
      </c>
      <c r="D465" s="5">
        <v>86</v>
      </c>
      <c r="E465" s="5" t="s">
        <v>278</v>
      </c>
      <c r="F465" s="5" t="s">
        <v>52</v>
      </c>
      <c r="G465" s="5" t="s">
        <v>279</v>
      </c>
      <c r="H465" s="5" t="s">
        <v>280</v>
      </c>
      <c r="I465" s="5" t="s">
        <v>11</v>
      </c>
      <c r="J465" s="5">
        <v>88</v>
      </c>
      <c r="K465" s="5">
        <v>2018</v>
      </c>
      <c r="L465" s="5" t="s">
        <v>89</v>
      </c>
      <c r="M465" s="5" t="s">
        <v>90</v>
      </c>
      <c r="N465" s="5" t="s">
        <v>91</v>
      </c>
      <c r="O465" s="5">
        <v>0</v>
      </c>
      <c r="P465" s="5">
        <v>88</v>
      </c>
      <c r="Q465" s="5">
        <v>1</v>
      </c>
      <c r="R465" s="5">
        <v>88</v>
      </c>
      <c r="S465" s="5" t="s">
        <v>137</v>
      </c>
      <c r="T465" s="5" t="s">
        <v>93</v>
      </c>
      <c r="U465" s="5">
        <v>-1</v>
      </c>
      <c r="V465" s="5">
        <v>88</v>
      </c>
      <c r="W465" s="5">
        <v>88</v>
      </c>
      <c r="X465" s="5">
        <v>0</v>
      </c>
      <c r="Y465" s="5" t="s">
        <v>120</v>
      </c>
    </row>
    <row r="466" spans="1:25" hidden="1" x14ac:dyDescent="0.25">
      <c r="A466" s="5" t="s">
        <v>1496</v>
      </c>
      <c r="B466" s="5" t="s">
        <v>1497</v>
      </c>
      <c r="C466" s="5" t="s">
        <v>1493</v>
      </c>
      <c r="D466" s="5">
        <v>86</v>
      </c>
      <c r="E466" s="5" t="s">
        <v>278</v>
      </c>
      <c r="F466" s="5" t="s">
        <v>52</v>
      </c>
      <c r="G466" s="5" t="s">
        <v>279</v>
      </c>
      <c r="H466" s="5" t="s">
        <v>280</v>
      </c>
      <c r="I466" s="5" t="s">
        <v>14</v>
      </c>
      <c r="J466" s="5">
        <v>466</v>
      </c>
      <c r="K466" s="5">
        <v>2018</v>
      </c>
      <c r="L466" s="5" t="s">
        <v>89</v>
      </c>
      <c r="M466" s="5" t="s">
        <v>90</v>
      </c>
      <c r="N466" s="5" t="s">
        <v>91</v>
      </c>
      <c r="O466" s="5">
        <v>0</v>
      </c>
      <c r="P466" s="5">
        <v>466</v>
      </c>
      <c r="Q466" s="1">
        <v>1</v>
      </c>
      <c r="R466" s="5">
        <v>466</v>
      </c>
      <c r="S466" s="5" t="s">
        <v>137</v>
      </c>
      <c r="T466" s="5" t="s">
        <v>93</v>
      </c>
      <c r="U466" s="5">
        <v>-1</v>
      </c>
      <c r="V466" s="5">
        <v>466</v>
      </c>
      <c r="W466" s="5">
        <v>466</v>
      </c>
      <c r="X466" s="5">
        <v>0</v>
      </c>
      <c r="Y466" s="5" t="s">
        <v>120</v>
      </c>
    </row>
    <row r="467" spans="1:25" x14ac:dyDescent="0.25">
      <c r="A467" s="5" t="s">
        <v>1498</v>
      </c>
      <c r="B467" s="5" t="s">
        <v>1499</v>
      </c>
      <c r="C467" s="5" t="s">
        <v>1493</v>
      </c>
      <c r="D467" s="5">
        <v>86</v>
      </c>
      <c r="E467" s="5" t="s">
        <v>278</v>
      </c>
      <c r="F467" s="5" t="s">
        <v>52</v>
      </c>
      <c r="G467" s="5" t="s">
        <v>279</v>
      </c>
      <c r="H467" s="5" t="s">
        <v>280</v>
      </c>
      <c r="I467" s="5" t="s">
        <v>4</v>
      </c>
      <c r="J467" s="5">
        <v>630</v>
      </c>
      <c r="K467" s="5">
        <v>2018</v>
      </c>
      <c r="L467" s="5" t="s">
        <v>89</v>
      </c>
      <c r="M467" s="5" t="s">
        <v>90</v>
      </c>
      <c r="N467" s="5" t="s">
        <v>91</v>
      </c>
      <c r="O467" s="5">
        <v>0</v>
      </c>
      <c r="P467" s="5">
        <v>630</v>
      </c>
      <c r="Q467" s="5">
        <v>1</v>
      </c>
      <c r="R467" s="5">
        <v>630</v>
      </c>
      <c r="S467" s="5" t="s">
        <v>137</v>
      </c>
      <c r="T467" s="5" t="s">
        <v>93</v>
      </c>
      <c r="U467" s="5">
        <v>-1</v>
      </c>
      <c r="V467" s="5">
        <v>630</v>
      </c>
      <c r="W467" s="5">
        <v>630</v>
      </c>
      <c r="X467" s="5">
        <v>0</v>
      </c>
      <c r="Y467" s="5" t="s">
        <v>120</v>
      </c>
    </row>
    <row r="468" spans="1:25" hidden="1" x14ac:dyDescent="0.25">
      <c r="A468" s="5" t="s">
        <v>1500</v>
      </c>
      <c r="B468" s="5" t="s">
        <v>1501</v>
      </c>
      <c r="C468" s="5" t="s">
        <v>1493</v>
      </c>
      <c r="D468" s="5">
        <v>86</v>
      </c>
      <c r="E468" s="5" t="s">
        <v>278</v>
      </c>
      <c r="F468" s="5" t="s">
        <v>52</v>
      </c>
      <c r="G468" s="5" t="s">
        <v>279</v>
      </c>
      <c r="H468" s="5" t="s">
        <v>280</v>
      </c>
      <c r="I468" s="5" t="s">
        <v>71</v>
      </c>
      <c r="J468" s="5">
        <v>4170</v>
      </c>
      <c r="K468" s="5">
        <v>2018</v>
      </c>
      <c r="L468" s="5" t="s">
        <v>89</v>
      </c>
      <c r="M468" s="5" t="s">
        <v>90</v>
      </c>
      <c r="N468" s="5" t="s">
        <v>91</v>
      </c>
      <c r="O468" s="5">
        <v>0</v>
      </c>
      <c r="P468" s="5">
        <v>4170</v>
      </c>
      <c r="Q468" s="5">
        <v>1</v>
      </c>
      <c r="R468" s="5">
        <v>4170</v>
      </c>
      <c r="S468" s="5" t="s">
        <v>137</v>
      </c>
      <c r="T468" s="5" t="s">
        <v>93</v>
      </c>
      <c r="U468" s="5">
        <v>-1</v>
      </c>
      <c r="V468" s="5">
        <v>4170</v>
      </c>
      <c r="W468" s="5">
        <v>4170</v>
      </c>
      <c r="X468" s="5">
        <v>0</v>
      </c>
      <c r="Y468" s="5" t="s">
        <v>120</v>
      </c>
    </row>
    <row r="469" spans="1:25" hidden="1" x14ac:dyDescent="0.25">
      <c r="A469" s="5" t="s">
        <v>1502</v>
      </c>
      <c r="B469" s="5" t="s">
        <v>1503</v>
      </c>
      <c r="C469" s="5" t="s">
        <v>1493</v>
      </c>
      <c r="D469" s="5">
        <v>86</v>
      </c>
      <c r="E469" s="5" t="s">
        <v>278</v>
      </c>
      <c r="F469" s="5" t="s">
        <v>52</v>
      </c>
      <c r="G469" s="5" t="s">
        <v>279</v>
      </c>
      <c r="H469" s="5" t="s">
        <v>280</v>
      </c>
      <c r="I469" s="5" t="s">
        <v>12</v>
      </c>
      <c r="J469" s="5">
        <v>466</v>
      </c>
      <c r="K469" s="5">
        <v>2018</v>
      </c>
      <c r="L469" s="5" t="s">
        <v>89</v>
      </c>
      <c r="M469" s="5" t="s">
        <v>90</v>
      </c>
      <c r="N469" s="5" t="s">
        <v>91</v>
      </c>
      <c r="O469" s="5">
        <v>0</v>
      </c>
      <c r="P469" s="5">
        <v>466</v>
      </c>
      <c r="Q469" s="5">
        <v>1</v>
      </c>
      <c r="R469" s="5">
        <v>466</v>
      </c>
      <c r="S469" s="5" t="s">
        <v>137</v>
      </c>
      <c r="T469" s="5" t="s">
        <v>93</v>
      </c>
      <c r="U469" s="5">
        <v>-1</v>
      </c>
      <c r="V469" s="5">
        <v>466</v>
      </c>
      <c r="W469" s="5">
        <v>466</v>
      </c>
      <c r="X469" s="5">
        <v>0</v>
      </c>
      <c r="Y469" s="5" t="s">
        <v>120</v>
      </c>
    </row>
    <row r="470" spans="1:25" hidden="1" x14ac:dyDescent="0.25">
      <c r="A470" s="5" t="s">
        <v>1504</v>
      </c>
      <c r="B470" s="5" t="s">
        <v>1505</v>
      </c>
      <c r="C470" s="5" t="s">
        <v>1493</v>
      </c>
      <c r="D470" s="5">
        <v>86</v>
      </c>
      <c r="E470" s="5" t="s">
        <v>278</v>
      </c>
      <c r="F470" s="5" t="s">
        <v>52</v>
      </c>
      <c r="G470" s="5" t="s">
        <v>279</v>
      </c>
      <c r="H470" s="5" t="s">
        <v>280</v>
      </c>
      <c r="I470" s="5" t="s">
        <v>9</v>
      </c>
      <c r="J470" s="5">
        <v>2520</v>
      </c>
      <c r="K470" s="5">
        <v>2018</v>
      </c>
      <c r="L470" s="5" t="s">
        <v>89</v>
      </c>
      <c r="M470" s="5" t="s">
        <v>90</v>
      </c>
      <c r="N470" s="5" t="s">
        <v>91</v>
      </c>
      <c r="O470" s="5">
        <v>0</v>
      </c>
      <c r="P470" s="5">
        <v>2520</v>
      </c>
      <c r="Q470" s="5">
        <v>1</v>
      </c>
      <c r="R470" s="5">
        <v>2520</v>
      </c>
      <c r="S470" s="5" t="s">
        <v>137</v>
      </c>
      <c r="T470" s="5" t="s">
        <v>93</v>
      </c>
      <c r="U470" s="5">
        <v>-1</v>
      </c>
      <c r="V470" s="5">
        <v>2520</v>
      </c>
      <c r="W470" s="5">
        <v>2520</v>
      </c>
      <c r="X470" s="5">
        <v>0</v>
      </c>
      <c r="Y470" s="5" t="s">
        <v>120</v>
      </c>
    </row>
    <row r="471" spans="1:25" hidden="1" x14ac:dyDescent="0.25">
      <c r="A471" s="5" t="s">
        <v>1506</v>
      </c>
      <c r="B471" s="5" t="s">
        <v>1507</v>
      </c>
      <c r="C471" s="5" t="s">
        <v>1508</v>
      </c>
      <c r="D471" s="5">
        <v>87</v>
      </c>
      <c r="E471" s="5" t="s">
        <v>281</v>
      </c>
      <c r="F471" s="5" t="s">
        <v>52</v>
      </c>
      <c r="G471" s="5" t="s">
        <v>282</v>
      </c>
      <c r="H471" s="5" t="s">
        <v>283</v>
      </c>
      <c r="I471" s="5" t="s">
        <v>15</v>
      </c>
      <c r="J471" s="5">
        <v>111299</v>
      </c>
      <c r="K471" s="5">
        <v>2018</v>
      </c>
      <c r="L471" s="5" t="s">
        <v>89</v>
      </c>
      <c r="M471" s="5" t="s">
        <v>90</v>
      </c>
      <c r="N471" s="5" t="s">
        <v>91</v>
      </c>
      <c r="O471" s="5">
        <v>111293.44049831165</v>
      </c>
      <c r="P471" s="5">
        <v>5.5595016883453354</v>
      </c>
      <c r="Q471" s="5">
        <v>4.9953543204818746E-5</v>
      </c>
      <c r="R471" s="5">
        <v>5.5595016883453354</v>
      </c>
      <c r="S471" s="5">
        <v>4.9953543204818746E-5</v>
      </c>
      <c r="T471" s="5">
        <v>0.41149335350209115</v>
      </c>
      <c r="U471" s="5">
        <v>0.34501710675341901</v>
      </c>
      <c r="V471" s="5">
        <v>-28548.440498311655</v>
      </c>
      <c r="W471" s="5">
        <v>82745</v>
      </c>
      <c r="X471" s="5">
        <v>111293.44049831165</v>
      </c>
      <c r="Y471" s="5" t="s">
        <v>109</v>
      </c>
    </row>
    <row r="472" spans="1:25" hidden="1" x14ac:dyDescent="0.25">
      <c r="A472" s="5" t="s">
        <v>1509</v>
      </c>
      <c r="B472" s="5" t="s">
        <v>1510</v>
      </c>
      <c r="C472" s="5" t="s">
        <v>1508</v>
      </c>
      <c r="D472" s="5">
        <v>87</v>
      </c>
      <c r="E472" s="5" t="s">
        <v>281</v>
      </c>
      <c r="F472" s="5" t="s">
        <v>52</v>
      </c>
      <c r="G472" s="5" t="s">
        <v>282</v>
      </c>
      <c r="H472" s="5" t="s">
        <v>283</v>
      </c>
      <c r="I472" s="5" t="s">
        <v>11</v>
      </c>
      <c r="J472" s="5">
        <v>27114</v>
      </c>
      <c r="K472" s="5">
        <v>2018</v>
      </c>
      <c r="L472" s="5" t="s">
        <v>89</v>
      </c>
      <c r="M472" s="5" t="s">
        <v>90</v>
      </c>
      <c r="N472" s="5" t="s">
        <v>91</v>
      </c>
      <c r="O472" s="5">
        <v>27112.645627285256</v>
      </c>
      <c r="P472" s="5">
        <v>1.354372714744386</v>
      </c>
      <c r="Q472" s="5">
        <v>4.9953543204997701E-5</v>
      </c>
      <c r="R472" s="5">
        <v>1.354372714744386</v>
      </c>
      <c r="S472" s="5">
        <v>4.9953543204997701E-5</v>
      </c>
      <c r="T472" s="5">
        <v>0.20761697165650672</v>
      </c>
      <c r="U472" s="5">
        <v>0.1507425672630727</v>
      </c>
      <c r="V472" s="5">
        <v>-3551.6456272852556</v>
      </c>
      <c r="W472" s="5">
        <v>23561</v>
      </c>
      <c r="X472" s="5">
        <v>27112.645627285256</v>
      </c>
      <c r="Y472" s="5" t="s">
        <v>109</v>
      </c>
    </row>
    <row r="473" spans="1:25" hidden="1" x14ac:dyDescent="0.25">
      <c r="A473" s="5" t="s">
        <v>1511</v>
      </c>
      <c r="B473" s="5" t="s">
        <v>1512</v>
      </c>
      <c r="C473" s="5" t="s">
        <v>1508</v>
      </c>
      <c r="D473" s="5">
        <v>87</v>
      </c>
      <c r="E473" s="5" t="s">
        <v>281</v>
      </c>
      <c r="F473" s="5" t="s">
        <v>52</v>
      </c>
      <c r="G473" s="5" t="s">
        <v>282</v>
      </c>
      <c r="H473" s="5" t="s">
        <v>283</v>
      </c>
      <c r="I473" s="5" t="s">
        <v>14</v>
      </c>
      <c r="J473" s="5">
        <v>65302</v>
      </c>
      <c r="K473" s="5">
        <v>2018</v>
      </c>
      <c r="L473" s="5" t="s">
        <v>89</v>
      </c>
      <c r="M473" s="5" t="s">
        <v>90</v>
      </c>
      <c r="N473" s="5" t="s">
        <v>91</v>
      </c>
      <c r="O473" s="5">
        <v>65298.738096665271</v>
      </c>
      <c r="P473" s="5">
        <v>3.2619033347291406</v>
      </c>
      <c r="Q473" s="5">
        <v>4.99535432047763E-5</v>
      </c>
      <c r="R473" s="5">
        <v>3.2619033347291406</v>
      </c>
      <c r="S473" s="5">
        <v>4.99535432047763E-5</v>
      </c>
      <c r="T473" s="5">
        <v>0.34280586329322366</v>
      </c>
      <c r="U473" s="5">
        <v>0.2795645496289636</v>
      </c>
      <c r="V473" s="5">
        <v>-14266.738096665271</v>
      </c>
      <c r="W473" s="5">
        <v>51032</v>
      </c>
      <c r="X473" s="5">
        <v>65298.738096665271</v>
      </c>
      <c r="Y473" s="5" t="s">
        <v>109</v>
      </c>
    </row>
    <row r="474" spans="1:25" hidden="1" x14ac:dyDescent="0.25">
      <c r="A474" s="5" t="s">
        <v>1513</v>
      </c>
      <c r="B474" s="5" t="s">
        <v>1514</v>
      </c>
      <c r="C474" s="5" t="s">
        <v>1508</v>
      </c>
      <c r="D474" s="5">
        <v>87</v>
      </c>
      <c r="E474" s="5" t="s">
        <v>281</v>
      </c>
      <c r="F474" s="5" t="s">
        <v>52</v>
      </c>
      <c r="G474" s="5" t="s">
        <v>282</v>
      </c>
      <c r="H474" s="5" t="s">
        <v>283</v>
      </c>
      <c r="I474" s="5" t="s">
        <v>119</v>
      </c>
      <c r="J474" s="5">
        <v>174171</v>
      </c>
      <c r="K474" s="5">
        <v>2018</v>
      </c>
      <c r="L474" s="5" t="s">
        <v>89</v>
      </c>
      <c r="M474" s="5" t="s">
        <v>90</v>
      </c>
      <c r="N474" s="5" t="s">
        <v>91</v>
      </c>
      <c r="O474" s="5">
        <v>174162.2999760235</v>
      </c>
      <c r="P474" s="5">
        <v>8.7000239765038714</v>
      </c>
      <c r="Q474" s="5">
        <v>4.9953543204824364E-5</v>
      </c>
      <c r="R474" s="5">
        <v>8.7000239765038714</v>
      </c>
      <c r="S474" s="5">
        <v>4.9953543204824364E-5</v>
      </c>
      <c r="T474" s="5">
        <v>0.30862280864505282</v>
      </c>
      <c r="U474" s="5">
        <v>0.24699139358199917</v>
      </c>
      <c r="V474" s="5">
        <v>-34496.299976023496</v>
      </c>
      <c r="W474" s="5">
        <v>139666</v>
      </c>
      <c r="X474" s="5">
        <v>174162.2999760235</v>
      </c>
      <c r="Y474" s="5" t="s">
        <v>109</v>
      </c>
    </row>
    <row r="475" spans="1:25" hidden="1" x14ac:dyDescent="0.25">
      <c r="A475" s="5" t="s">
        <v>1515</v>
      </c>
      <c r="B475" s="5" t="s">
        <v>1516</v>
      </c>
      <c r="C475" s="5" t="s">
        <v>1508</v>
      </c>
      <c r="D475" s="5">
        <v>87</v>
      </c>
      <c r="E475" s="5" t="s">
        <v>281</v>
      </c>
      <c r="F475" s="5" t="s">
        <v>52</v>
      </c>
      <c r="G475" s="5" t="s">
        <v>282</v>
      </c>
      <c r="H475" s="5" t="s">
        <v>283</v>
      </c>
      <c r="I475" s="5" t="s">
        <v>7</v>
      </c>
      <c r="J475" s="5">
        <v>6105</v>
      </c>
      <c r="K475" s="5">
        <v>2018</v>
      </c>
      <c r="L475" s="5" t="s">
        <v>89</v>
      </c>
      <c r="M475" s="5" t="s">
        <v>90</v>
      </c>
      <c r="N475" s="5" t="s">
        <v>91</v>
      </c>
      <c r="O475" s="5">
        <v>6104.6950488521252</v>
      </c>
      <c r="P475" s="5">
        <v>0.30495114787481725</v>
      </c>
      <c r="Q475" s="5">
        <v>4.9953543204776076E-5</v>
      </c>
      <c r="R475" s="5">
        <v>0.30495114787481725</v>
      </c>
      <c r="S475" s="5">
        <v>4.9953543204776076E-5</v>
      </c>
      <c r="T475" s="5">
        <v>0.30823239684208309</v>
      </c>
      <c r="U475" s="5">
        <v>0.24661936876702575</v>
      </c>
      <c r="V475" s="5">
        <v>-1207.6950488521252</v>
      </c>
      <c r="W475" s="5">
        <v>4897</v>
      </c>
      <c r="X475" s="5">
        <v>6104.6950488521252</v>
      </c>
      <c r="Y475" s="5" t="s">
        <v>109</v>
      </c>
    </row>
    <row r="476" spans="1:25" hidden="1" x14ac:dyDescent="0.25">
      <c r="A476" s="5" t="s">
        <v>1517</v>
      </c>
      <c r="B476" s="5" t="s">
        <v>1518</v>
      </c>
      <c r="C476" s="5" t="s">
        <v>1508</v>
      </c>
      <c r="D476" s="5">
        <v>87</v>
      </c>
      <c r="E476" s="5" t="s">
        <v>281</v>
      </c>
      <c r="F476" s="5" t="s">
        <v>52</v>
      </c>
      <c r="G476" s="5" t="s">
        <v>282</v>
      </c>
      <c r="H476" s="5" t="s">
        <v>283</v>
      </c>
      <c r="I476" s="5" t="s">
        <v>12</v>
      </c>
      <c r="J476" s="5">
        <v>70776</v>
      </c>
      <c r="K476" s="5">
        <v>2018</v>
      </c>
      <c r="L476" s="5" t="s">
        <v>89</v>
      </c>
      <c r="M476" s="5" t="s">
        <v>90</v>
      </c>
      <c r="N476" s="5" t="s">
        <v>91</v>
      </c>
      <c r="O476" s="5">
        <v>70772.464664628671</v>
      </c>
      <c r="P476" s="5">
        <v>3.5353353713289835</v>
      </c>
      <c r="Q476" s="5">
        <v>4.9953543204719088E-5</v>
      </c>
      <c r="R476" s="5">
        <v>3.5353353713289835</v>
      </c>
      <c r="S476" s="5">
        <v>4.9953543204719088E-5</v>
      </c>
      <c r="T476" s="5">
        <v>0.23198688461375536</v>
      </c>
      <c r="U476" s="5">
        <v>0.17396474520409175</v>
      </c>
      <c r="V476" s="5">
        <v>-10487.464664628671</v>
      </c>
      <c r="W476" s="5">
        <v>60285</v>
      </c>
      <c r="X476" s="5">
        <v>70772.464664628671</v>
      </c>
      <c r="Y476" s="5" t="s">
        <v>109</v>
      </c>
    </row>
    <row r="477" spans="1:25" hidden="1" x14ac:dyDescent="0.25">
      <c r="A477" s="5" t="s">
        <v>1519</v>
      </c>
      <c r="B477" s="5" t="s">
        <v>1520</v>
      </c>
      <c r="C477" s="5" t="s">
        <v>1508</v>
      </c>
      <c r="D477" s="5">
        <v>87</v>
      </c>
      <c r="E477" s="5" t="s">
        <v>281</v>
      </c>
      <c r="F477" s="5" t="s">
        <v>52</v>
      </c>
      <c r="G477" s="5" t="s">
        <v>282</v>
      </c>
      <c r="H477" s="5" t="s">
        <v>283</v>
      </c>
      <c r="I477" s="5" t="s">
        <v>9</v>
      </c>
      <c r="J477" s="5">
        <v>79381</v>
      </c>
      <c r="K477" s="5">
        <v>2018</v>
      </c>
      <c r="L477" s="5" t="s">
        <v>89</v>
      </c>
      <c r="M477" s="5" t="s">
        <v>90</v>
      </c>
      <c r="N477" s="5" t="s">
        <v>91</v>
      </c>
      <c r="O477" s="5">
        <v>79377.034835860861</v>
      </c>
      <c r="P477" s="5">
        <v>3.9651641391392332</v>
      </c>
      <c r="Q477" s="5">
        <v>4.9953543204764008E-5</v>
      </c>
      <c r="R477" s="5">
        <v>3.9651641391392332</v>
      </c>
      <c r="S477" s="5">
        <v>4.9953543204764008E-5</v>
      </c>
      <c r="T477" s="5">
        <v>0.25701956543262278</v>
      </c>
      <c r="U477" s="5">
        <v>0.19781847703055563</v>
      </c>
      <c r="V477" s="5">
        <v>-13109.034835860861</v>
      </c>
      <c r="W477" s="5">
        <v>66268</v>
      </c>
      <c r="X477" s="5">
        <v>79377.034835860861</v>
      </c>
      <c r="Y477" s="5" t="s">
        <v>109</v>
      </c>
    </row>
    <row r="478" spans="1:25" hidden="1" x14ac:dyDescent="0.25">
      <c r="A478" s="5" t="s">
        <v>1521</v>
      </c>
      <c r="B478" s="5" t="s">
        <v>1522</v>
      </c>
      <c r="C478" s="5" t="s">
        <v>1508</v>
      </c>
      <c r="D478" s="5">
        <v>87</v>
      </c>
      <c r="E478" s="5" t="s">
        <v>281</v>
      </c>
      <c r="F478" s="5" t="s">
        <v>52</v>
      </c>
      <c r="G478" s="5" t="s">
        <v>282</v>
      </c>
      <c r="H478" s="5" t="s">
        <v>283</v>
      </c>
      <c r="I478" s="5" t="s">
        <v>95</v>
      </c>
      <c r="J478" s="5">
        <v>359977</v>
      </c>
      <c r="K478" s="5">
        <v>2018</v>
      </c>
      <c r="L478" s="5" t="s">
        <v>89</v>
      </c>
      <c r="M478" s="5" t="s">
        <v>90</v>
      </c>
      <c r="N478" s="5" t="s">
        <v>91</v>
      </c>
      <c r="O478" s="5">
        <v>359959.01877160376</v>
      </c>
      <c r="P478" s="5">
        <v>17.981228396238293</v>
      </c>
      <c r="Q478" s="5">
        <v>4.9953543205004389E-5</v>
      </c>
      <c r="R478" s="5">
        <v>17.981228396238293</v>
      </c>
      <c r="S478" s="5">
        <v>4.9953543205004389E-5</v>
      </c>
      <c r="T478" s="5">
        <v>0.30805180883095618</v>
      </c>
      <c r="U478" s="5">
        <v>0.24644728579997702</v>
      </c>
      <c r="V478" s="5">
        <v>-71171.018771603762</v>
      </c>
      <c r="W478" s="5">
        <v>288788</v>
      </c>
      <c r="X478" s="5">
        <v>359959.01877160376</v>
      </c>
      <c r="Y478" s="5" t="s">
        <v>109</v>
      </c>
    </row>
    <row r="479" spans="1:25" hidden="1" x14ac:dyDescent="0.25">
      <c r="A479" s="5" t="s">
        <v>1523</v>
      </c>
      <c r="B479" s="5" t="s">
        <v>1524</v>
      </c>
      <c r="C479" s="5" t="s">
        <v>1508</v>
      </c>
      <c r="D479" s="5">
        <v>87</v>
      </c>
      <c r="E479" s="5" t="s">
        <v>281</v>
      </c>
      <c r="F479" s="5" t="s">
        <v>52</v>
      </c>
      <c r="G479" s="5" t="s">
        <v>282</v>
      </c>
      <c r="H479" s="5" t="s">
        <v>283</v>
      </c>
      <c r="I479" s="5" t="s">
        <v>71</v>
      </c>
      <c r="J479" s="5">
        <v>200196</v>
      </c>
      <c r="K479" s="5">
        <v>2018</v>
      </c>
      <c r="L479" s="5" t="s">
        <v>89</v>
      </c>
      <c r="M479" s="5" t="s">
        <v>90</v>
      </c>
      <c r="N479" s="5" t="s">
        <v>91</v>
      </c>
      <c r="O479" s="5">
        <v>200186</v>
      </c>
      <c r="P479" s="5">
        <v>10</v>
      </c>
      <c r="Q479" s="5">
        <v>4.9953543204819519E-5</v>
      </c>
      <c r="R479" s="5">
        <v>10</v>
      </c>
      <c r="S479" s="5">
        <v>4.9953543204819519E-5</v>
      </c>
      <c r="T479" s="5">
        <v>0.30861620391958633</v>
      </c>
      <c r="U479" s="5">
        <v>0.24698509991528381</v>
      </c>
      <c r="V479" s="5">
        <v>-39650</v>
      </c>
      <c r="W479" s="5">
        <v>160536</v>
      </c>
      <c r="X479" s="5">
        <v>200186</v>
      </c>
      <c r="Y479" s="5" t="s">
        <v>109</v>
      </c>
    </row>
    <row r="480" spans="1:25" hidden="1" x14ac:dyDescent="0.25">
      <c r="A480" s="5" t="s">
        <v>1525</v>
      </c>
      <c r="B480" s="5" t="s">
        <v>1526</v>
      </c>
      <c r="C480" s="5" t="s">
        <v>1527</v>
      </c>
      <c r="D480" s="5">
        <v>88</v>
      </c>
      <c r="E480" s="5" t="s">
        <v>284</v>
      </c>
      <c r="F480" s="5" t="s">
        <v>52</v>
      </c>
      <c r="G480" s="5" t="s">
        <v>285</v>
      </c>
      <c r="H480" s="5" t="s">
        <v>286</v>
      </c>
      <c r="I480" s="5" t="s">
        <v>15</v>
      </c>
      <c r="J480" s="5">
        <v>20255</v>
      </c>
      <c r="K480" s="5">
        <v>2018</v>
      </c>
      <c r="L480" s="5" t="s">
        <v>89</v>
      </c>
      <c r="M480" s="5" t="s">
        <v>90</v>
      </c>
      <c r="N480" s="5" t="s">
        <v>91</v>
      </c>
      <c r="O480" s="5">
        <v>20255</v>
      </c>
      <c r="P480" s="5">
        <v>0</v>
      </c>
      <c r="Q480" s="5">
        <v>0</v>
      </c>
      <c r="R480" s="5">
        <v>0</v>
      </c>
      <c r="S480" s="5">
        <v>0</v>
      </c>
      <c r="T480" s="5">
        <v>-4.1455681226633859E-2</v>
      </c>
      <c r="U480" s="5">
        <v>-4.1455681226633859E-2</v>
      </c>
      <c r="V480" s="5">
        <v>876</v>
      </c>
      <c r="W480" s="5">
        <v>21131</v>
      </c>
      <c r="X480" s="5">
        <v>20255</v>
      </c>
      <c r="Y480" s="5" t="s">
        <v>109</v>
      </c>
    </row>
    <row r="481" spans="1:25" hidden="1" x14ac:dyDescent="0.25">
      <c r="A481" s="5" t="s">
        <v>1528</v>
      </c>
      <c r="B481" s="5" t="s">
        <v>1529</v>
      </c>
      <c r="C481" s="5" t="s">
        <v>1527</v>
      </c>
      <c r="D481" s="5">
        <v>88</v>
      </c>
      <c r="E481" s="5" t="s">
        <v>284</v>
      </c>
      <c r="F481" s="5" t="s">
        <v>52</v>
      </c>
      <c r="G481" s="5" t="s">
        <v>285</v>
      </c>
      <c r="H481" s="5" t="s">
        <v>286</v>
      </c>
      <c r="I481" s="5" t="s">
        <v>132</v>
      </c>
      <c r="J481" s="5">
        <v>200</v>
      </c>
      <c r="K481" s="5">
        <v>2018</v>
      </c>
      <c r="L481" s="5" t="s">
        <v>89</v>
      </c>
      <c r="M481" s="5" t="s">
        <v>90</v>
      </c>
      <c r="N481" s="5" t="s">
        <v>91</v>
      </c>
      <c r="O481" s="5">
        <v>200</v>
      </c>
      <c r="P481" s="5">
        <v>0</v>
      </c>
      <c r="Q481" s="5">
        <v>0</v>
      </c>
      <c r="R481" s="5">
        <v>0</v>
      </c>
      <c r="S481" s="5">
        <v>0</v>
      </c>
      <c r="T481" s="5">
        <v>-0.5</v>
      </c>
      <c r="U481" s="5">
        <v>-0.5</v>
      </c>
      <c r="V481" s="5">
        <v>200</v>
      </c>
      <c r="W481" s="5">
        <v>400</v>
      </c>
      <c r="X481" s="5">
        <v>200</v>
      </c>
      <c r="Y481" s="5" t="s">
        <v>109</v>
      </c>
    </row>
    <row r="482" spans="1:25" hidden="1" x14ac:dyDescent="0.25">
      <c r="A482" s="5" t="s">
        <v>1530</v>
      </c>
      <c r="B482" s="5" t="s">
        <v>1531</v>
      </c>
      <c r="C482" s="5" t="s">
        <v>1527</v>
      </c>
      <c r="D482" s="5">
        <v>88</v>
      </c>
      <c r="E482" s="5" t="s">
        <v>284</v>
      </c>
      <c r="F482" s="5" t="s">
        <v>52</v>
      </c>
      <c r="G482" s="5" t="s">
        <v>285</v>
      </c>
      <c r="H482" s="5" t="s">
        <v>286</v>
      </c>
      <c r="I482" s="5" t="s">
        <v>14</v>
      </c>
      <c r="J482" s="5">
        <v>324</v>
      </c>
      <c r="K482" s="5">
        <v>2018</v>
      </c>
      <c r="L482" s="5" t="s">
        <v>89</v>
      </c>
      <c r="M482" s="5" t="s">
        <v>90</v>
      </c>
      <c r="N482" s="5" t="s">
        <v>91</v>
      </c>
      <c r="O482" s="5">
        <v>324</v>
      </c>
      <c r="P482" s="5">
        <v>0</v>
      </c>
      <c r="Q482" s="5">
        <v>0</v>
      </c>
      <c r="R482" s="5">
        <v>0</v>
      </c>
      <c r="S482" s="5">
        <v>0</v>
      </c>
      <c r="T482" s="5">
        <v>-4.142011834319527E-2</v>
      </c>
      <c r="U482" s="5">
        <v>-4.142011834319527E-2</v>
      </c>
      <c r="V482" s="5">
        <v>14</v>
      </c>
      <c r="W482" s="5">
        <v>338</v>
      </c>
      <c r="X482" s="5">
        <v>324</v>
      </c>
      <c r="Y482" s="5" t="s">
        <v>109</v>
      </c>
    </row>
    <row r="483" spans="1:25" hidden="1" x14ac:dyDescent="0.25">
      <c r="A483" s="5" t="s">
        <v>1532</v>
      </c>
      <c r="B483" s="5" t="s">
        <v>1533</v>
      </c>
      <c r="C483" s="5" t="s">
        <v>1527</v>
      </c>
      <c r="D483" s="5">
        <v>88</v>
      </c>
      <c r="E483" s="5" t="s">
        <v>284</v>
      </c>
      <c r="F483" s="5" t="s">
        <v>52</v>
      </c>
      <c r="G483" s="5" t="s">
        <v>285</v>
      </c>
      <c r="H483" s="5" t="s">
        <v>286</v>
      </c>
      <c r="I483" s="5" t="s">
        <v>119</v>
      </c>
      <c r="J483" s="5">
        <v>6459</v>
      </c>
      <c r="K483" s="5">
        <v>2018</v>
      </c>
      <c r="L483" s="5" t="s">
        <v>89</v>
      </c>
      <c r="M483" s="5" t="s">
        <v>90</v>
      </c>
      <c r="N483" s="5" t="s">
        <v>91</v>
      </c>
      <c r="O483" s="5">
        <v>6459</v>
      </c>
      <c r="P483" s="5">
        <v>0</v>
      </c>
      <c r="Q483" s="1">
        <v>0</v>
      </c>
      <c r="R483" s="5">
        <v>0</v>
      </c>
      <c r="S483" s="5">
        <v>0</v>
      </c>
      <c r="T483" s="5">
        <v>-4.551499926112014E-2</v>
      </c>
      <c r="U483" s="5">
        <v>-4.551499926112014E-2</v>
      </c>
      <c r="V483" s="5">
        <v>308</v>
      </c>
      <c r="W483" s="5">
        <v>6767</v>
      </c>
      <c r="X483" s="5">
        <v>6459</v>
      </c>
      <c r="Y483" s="5" t="s">
        <v>109</v>
      </c>
    </row>
    <row r="484" spans="1:25" hidden="1" x14ac:dyDescent="0.25">
      <c r="A484" s="5" t="s">
        <v>1534</v>
      </c>
      <c r="B484" s="5" t="s">
        <v>1535</v>
      </c>
      <c r="C484" s="5" t="s">
        <v>1527</v>
      </c>
      <c r="D484" s="5">
        <v>88</v>
      </c>
      <c r="E484" s="5" t="s">
        <v>284</v>
      </c>
      <c r="F484" s="5" t="s">
        <v>52</v>
      </c>
      <c r="G484" s="5" t="s">
        <v>285</v>
      </c>
      <c r="H484" s="5" t="s">
        <v>286</v>
      </c>
      <c r="I484" s="5" t="s">
        <v>7</v>
      </c>
      <c r="J484" s="5">
        <v>21189</v>
      </c>
      <c r="K484" s="5">
        <v>2018</v>
      </c>
      <c r="L484" s="5" t="s">
        <v>89</v>
      </c>
      <c r="M484" s="5" t="s">
        <v>90</v>
      </c>
      <c r="N484" s="5" t="s">
        <v>91</v>
      </c>
      <c r="O484" s="5">
        <v>21189</v>
      </c>
      <c r="P484" s="5">
        <v>0</v>
      </c>
      <c r="Q484" s="5">
        <v>0</v>
      </c>
      <c r="R484" s="5">
        <v>0</v>
      </c>
      <c r="S484" s="5">
        <v>0</v>
      </c>
      <c r="T484" s="5">
        <v>-4.1395222584147663E-2</v>
      </c>
      <c r="U484" s="5">
        <v>-4.1395222584147663E-2</v>
      </c>
      <c r="V484" s="5">
        <v>915</v>
      </c>
      <c r="W484" s="5">
        <v>22104</v>
      </c>
      <c r="X484" s="5">
        <v>21189</v>
      </c>
      <c r="Y484" s="5" t="s">
        <v>109</v>
      </c>
    </row>
    <row r="485" spans="1:25" hidden="1" x14ac:dyDescent="0.25">
      <c r="A485" s="5" t="s">
        <v>1536</v>
      </c>
      <c r="B485" s="5" t="s">
        <v>1537</v>
      </c>
      <c r="C485" s="5" t="s">
        <v>1527</v>
      </c>
      <c r="D485" s="5">
        <v>88</v>
      </c>
      <c r="E485" s="5" t="s">
        <v>284</v>
      </c>
      <c r="F485" s="5" t="s">
        <v>52</v>
      </c>
      <c r="G485" s="5" t="s">
        <v>285</v>
      </c>
      <c r="H485" s="5" t="s">
        <v>286</v>
      </c>
      <c r="I485" s="5" t="s">
        <v>95</v>
      </c>
      <c r="J485" s="5">
        <v>41768</v>
      </c>
      <c r="K485" s="5">
        <v>2018</v>
      </c>
      <c r="L485" s="5" t="s">
        <v>89</v>
      </c>
      <c r="M485" s="5" t="s">
        <v>90</v>
      </c>
      <c r="N485" s="5" t="s">
        <v>91</v>
      </c>
      <c r="O485" s="5">
        <v>41768</v>
      </c>
      <c r="P485" s="5">
        <v>0</v>
      </c>
      <c r="Q485" s="5">
        <v>0</v>
      </c>
      <c r="R485" s="5">
        <v>0</v>
      </c>
      <c r="S485" s="5">
        <v>0</v>
      </c>
      <c r="T485" s="5">
        <v>-4.1424735501342576E-2</v>
      </c>
      <c r="U485" s="5">
        <v>-4.1424735501342576E-2</v>
      </c>
      <c r="V485" s="5">
        <v>1805</v>
      </c>
      <c r="W485" s="5">
        <v>43573</v>
      </c>
      <c r="X485" s="5">
        <v>41768</v>
      </c>
      <c r="Y485" s="5" t="s">
        <v>109</v>
      </c>
    </row>
    <row r="486" spans="1:25" hidden="1" x14ac:dyDescent="0.25">
      <c r="A486" s="5" t="s">
        <v>1538</v>
      </c>
      <c r="B486" s="5" t="s">
        <v>1539</v>
      </c>
      <c r="C486" s="5" t="s">
        <v>1527</v>
      </c>
      <c r="D486" s="5">
        <v>88</v>
      </c>
      <c r="E486" s="5" t="s">
        <v>284</v>
      </c>
      <c r="F486" s="5" t="s">
        <v>52</v>
      </c>
      <c r="G486" s="5" t="s">
        <v>285</v>
      </c>
      <c r="H486" s="5" t="s">
        <v>286</v>
      </c>
      <c r="I486" s="5" t="s">
        <v>71</v>
      </c>
      <c r="J486" s="5">
        <v>48427</v>
      </c>
      <c r="K486" s="5">
        <v>2018</v>
      </c>
      <c r="L486" s="5" t="s">
        <v>89</v>
      </c>
      <c r="M486" s="5" t="s">
        <v>90</v>
      </c>
      <c r="N486" s="5" t="s">
        <v>91</v>
      </c>
      <c r="O486" s="5">
        <v>48427</v>
      </c>
      <c r="P486" s="5">
        <v>0</v>
      </c>
      <c r="Q486" s="5">
        <v>0</v>
      </c>
      <c r="R486" s="5">
        <v>0</v>
      </c>
      <c r="S486" s="5">
        <v>0</v>
      </c>
      <c r="T486" s="5">
        <v>-4.558533701221916E-2</v>
      </c>
      <c r="U486" s="5">
        <v>-4.558533701221916E-2</v>
      </c>
      <c r="V486" s="5">
        <v>2313</v>
      </c>
      <c r="W486" s="5">
        <v>50740</v>
      </c>
      <c r="X486" s="5">
        <v>48427</v>
      </c>
      <c r="Y486" s="5" t="s">
        <v>109</v>
      </c>
    </row>
    <row r="487" spans="1:25" hidden="1" x14ac:dyDescent="0.25">
      <c r="A487" s="5" t="s">
        <v>1540</v>
      </c>
      <c r="B487" s="5" t="s">
        <v>1541</v>
      </c>
      <c r="C487" s="5" t="s">
        <v>1542</v>
      </c>
      <c r="D487" s="5">
        <v>89</v>
      </c>
      <c r="E487" s="5" t="s">
        <v>287</v>
      </c>
      <c r="F487" s="5" t="s">
        <v>52</v>
      </c>
      <c r="G487" s="5" t="s">
        <v>288</v>
      </c>
      <c r="H487" s="5" t="s">
        <v>283</v>
      </c>
      <c r="I487" s="5" t="s">
        <v>16</v>
      </c>
      <c r="J487" s="5">
        <v>10139</v>
      </c>
      <c r="K487" s="5">
        <v>2018</v>
      </c>
      <c r="L487" s="5" t="s">
        <v>89</v>
      </c>
      <c r="M487" s="5" t="s">
        <v>90</v>
      </c>
      <c r="N487" s="5" t="s">
        <v>91</v>
      </c>
      <c r="O487" s="5">
        <v>10138.4935463246</v>
      </c>
      <c r="P487" s="5">
        <v>0.50645367539982544</v>
      </c>
      <c r="Q487" s="5">
        <v>4.9953543204988742E-5</v>
      </c>
      <c r="R487" s="5">
        <v>0.50645367539982544</v>
      </c>
      <c r="S487" s="5">
        <v>4.9953543204988742E-5</v>
      </c>
      <c r="T487" s="5">
        <v>0.14305751669829775</v>
      </c>
      <c r="U487" s="5">
        <v>8.9223629815706931E-2</v>
      </c>
      <c r="V487" s="5">
        <v>-830.49354632460017</v>
      </c>
      <c r="W487" s="5">
        <v>9308</v>
      </c>
      <c r="X487" s="5">
        <v>10138.4935463246</v>
      </c>
      <c r="Y487" s="5" t="s">
        <v>301</v>
      </c>
    </row>
    <row r="488" spans="1:25" hidden="1" x14ac:dyDescent="0.25">
      <c r="A488" s="5" t="s">
        <v>1543</v>
      </c>
      <c r="B488" s="5" t="s">
        <v>1544</v>
      </c>
      <c r="C488" s="5" t="s">
        <v>1542</v>
      </c>
      <c r="D488" s="5">
        <v>89</v>
      </c>
      <c r="E488" s="5" t="s">
        <v>287</v>
      </c>
      <c r="F488" s="5" t="s">
        <v>52</v>
      </c>
      <c r="G488" s="5" t="s">
        <v>288</v>
      </c>
      <c r="H488" s="5" t="s">
        <v>283</v>
      </c>
      <c r="I488" s="5" t="s">
        <v>15</v>
      </c>
      <c r="J488" s="5">
        <v>1718</v>
      </c>
      <c r="K488" s="5">
        <v>2018</v>
      </c>
      <c r="L488" s="5" t="s">
        <v>89</v>
      </c>
      <c r="M488" s="5" t="s">
        <v>90</v>
      </c>
      <c r="N488" s="5" t="s">
        <v>91</v>
      </c>
      <c r="O488" s="5">
        <v>1717.9141840995821</v>
      </c>
      <c r="P488" s="5">
        <v>8.5815900417856028E-2</v>
      </c>
      <c r="Q488" s="5">
        <v>4.9953543204973936E-5</v>
      </c>
      <c r="R488" s="5">
        <v>8.5815900417856028E-2</v>
      </c>
      <c r="S488" s="5">
        <v>4.9953543204973936E-5</v>
      </c>
      <c r="T488" s="5">
        <v>0.50109952507809119</v>
      </c>
      <c r="U488" s="5">
        <v>0.43040315079065955</v>
      </c>
      <c r="V488" s="5">
        <v>-516.91418409958214</v>
      </c>
      <c r="W488" s="5">
        <v>1201</v>
      </c>
      <c r="X488" s="5">
        <v>1717.9141840995821</v>
      </c>
      <c r="Y488" s="5" t="s">
        <v>301</v>
      </c>
    </row>
    <row r="489" spans="1:25" hidden="1" x14ac:dyDescent="0.25">
      <c r="A489" s="5" t="s">
        <v>1545</v>
      </c>
      <c r="B489" s="5" t="s">
        <v>1546</v>
      </c>
      <c r="C489" s="5" t="s">
        <v>1542</v>
      </c>
      <c r="D489" s="5">
        <v>89</v>
      </c>
      <c r="E489" s="5" t="s">
        <v>287</v>
      </c>
      <c r="F489" s="5" t="s">
        <v>52</v>
      </c>
      <c r="G489" s="5" t="s">
        <v>288</v>
      </c>
      <c r="H489" s="5" t="s">
        <v>283</v>
      </c>
      <c r="I489" s="5" t="s">
        <v>11</v>
      </c>
      <c r="J489" s="5">
        <v>16644</v>
      </c>
      <c r="K489" s="5">
        <v>2018</v>
      </c>
      <c r="L489" s="5" t="s">
        <v>89</v>
      </c>
      <c r="M489" s="5" t="s">
        <v>90</v>
      </c>
      <c r="N489" s="5" t="s">
        <v>91</v>
      </c>
      <c r="O489" s="5">
        <v>16643.168614757538</v>
      </c>
      <c r="P489" s="5">
        <v>0.83138524246169254</v>
      </c>
      <c r="Q489" s="5">
        <v>4.9953543204777797E-5</v>
      </c>
      <c r="R489" s="5">
        <v>0.83138524246169254</v>
      </c>
      <c r="S489" s="5">
        <v>4.9953543204777797E-5</v>
      </c>
      <c r="T489" s="5">
        <v>0.3296088673031014</v>
      </c>
      <c r="U489" s="5">
        <v>0.26698908455827791</v>
      </c>
      <c r="V489" s="5">
        <v>-3507.1686147575383</v>
      </c>
      <c r="W489" s="5">
        <v>13136</v>
      </c>
      <c r="X489" s="5">
        <v>16643.168614757538</v>
      </c>
      <c r="Y489" s="5" t="s">
        <v>301</v>
      </c>
    </row>
    <row r="490" spans="1:25" hidden="1" x14ac:dyDescent="0.25">
      <c r="A490" s="5" t="s">
        <v>1547</v>
      </c>
      <c r="B490" s="5" t="s">
        <v>1548</v>
      </c>
      <c r="C490" s="5" t="s">
        <v>1542</v>
      </c>
      <c r="D490" s="5">
        <v>89</v>
      </c>
      <c r="E490" s="5" t="s">
        <v>287</v>
      </c>
      <c r="F490" s="5" t="s">
        <v>52</v>
      </c>
      <c r="G490" s="5" t="s">
        <v>288</v>
      </c>
      <c r="H490" s="5" t="s">
        <v>283</v>
      </c>
      <c r="I490" s="5" t="s">
        <v>14</v>
      </c>
      <c r="J490" s="5">
        <v>1008</v>
      </c>
      <c r="K490" s="5">
        <v>2018</v>
      </c>
      <c r="L490" s="5" t="s">
        <v>89</v>
      </c>
      <c r="M490" s="5" t="s">
        <v>90</v>
      </c>
      <c r="N490" s="5" t="s">
        <v>91</v>
      </c>
      <c r="O490" s="5">
        <v>1007.9496493436432</v>
      </c>
      <c r="P490" s="5">
        <v>5.0350656356840773E-2</v>
      </c>
      <c r="Q490" s="5">
        <v>4.9953543204889375E-5</v>
      </c>
      <c r="R490" s="5">
        <v>5.0350656356840773E-2</v>
      </c>
      <c r="S490" s="5">
        <v>4.9953543204889375E-5</v>
      </c>
      <c r="T490" s="5">
        <v>0.42748534910641917</v>
      </c>
      <c r="U490" s="5">
        <v>0.36025593703595565</v>
      </c>
      <c r="V490" s="5">
        <v>-266.94964934364316</v>
      </c>
      <c r="W490" s="5">
        <v>741</v>
      </c>
      <c r="X490" s="5">
        <v>1007.9496493436432</v>
      </c>
      <c r="Y490" s="5" t="s">
        <v>301</v>
      </c>
    </row>
    <row r="491" spans="1:25" hidden="1" x14ac:dyDescent="0.25">
      <c r="A491" s="5" t="s">
        <v>1549</v>
      </c>
      <c r="B491" s="5" t="s">
        <v>1550</v>
      </c>
      <c r="C491" s="5" t="s">
        <v>1542</v>
      </c>
      <c r="D491" s="5">
        <v>89</v>
      </c>
      <c r="E491" s="5" t="s">
        <v>287</v>
      </c>
      <c r="F491" s="5" t="s">
        <v>52</v>
      </c>
      <c r="G491" s="5" t="s">
        <v>288</v>
      </c>
      <c r="H491" s="5" t="s">
        <v>283</v>
      </c>
      <c r="I491" s="5" t="s">
        <v>12</v>
      </c>
      <c r="J491" s="5">
        <v>30002</v>
      </c>
      <c r="K491" s="5">
        <v>2018</v>
      </c>
      <c r="L491" s="5" t="s">
        <v>89</v>
      </c>
      <c r="M491" s="5" t="s">
        <v>90</v>
      </c>
      <c r="N491" s="5" t="s">
        <v>91</v>
      </c>
      <c r="O491" s="5">
        <v>30000.501368658712</v>
      </c>
      <c r="P491" s="5">
        <v>1.4986313412882737</v>
      </c>
      <c r="Q491" s="5">
        <v>4.9953543204910639E-5</v>
      </c>
      <c r="R491" s="5">
        <v>1.4986313412882737</v>
      </c>
      <c r="S491" s="5">
        <v>4.9953543204910639E-5</v>
      </c>
      <c r="T491" s="5">
        <v>0.34182537838717536</v>
      </c>
      <c r="U491" s="5">
        <v>0.27863024202611397</v>
      </c>
      <c r="V491" s="5">
        <v>-6537.5013686587117</v>
      </c>
      <c r="W491" s="5">
        <v>23463</v>
      </c>
      <c r="X491" s="5">
        <v>30000.501368658712</v>
      </c>
      <c r="Y491" s="5" t="s">
        <v>301</v>
      </c>
    </row>
    <row r="492" spans="1:25" hidden="1" x14ac:dyDescent="0.25">
      <c r="A492" s="5" t="s">
        <v>1551</v>
      </c>
      <c r="B492" s="5" t="s">
        <v>1552</v>
      </c>
      <c r="C492" s="5" t="s">
        <v>1542</v>
      </c>
      <c r="D492" s="5">
        <v>89</v>
      </c>
      <c r="E492" s="5" t="s">
        <v>287</v>
      </c>
      <c r="F492" s="5" t="s">
        <v>52</v>
      </c>
      <c r="G492" s="5" t="s">
        <v>288</v>
      </c>
      <c r="H492" s="5" t="s">
        <v>283</v>
      </c>
      <c r="I492" s="5" t="s">
        <v>9</v>
      </c>
      <c r="J492" s="5">
        <v>6529</v>
      </c>
      <c r="K492" s="5">
        <v>2018</v>
      </c>
      <c r="L492" s="5" t="s">
        <v>89</v>
      </c>
      <c r="M492" s="5" t="s">
        <v>90</v>
      </c>
      <c r="N492" s="5" t="s">
        <v>91</v>
      </c>
      <c r="O492" s="5">
        <v>6528.6738696077846</v>
      </c>
      <c r="P492" s="5">
        <v>0.3261303922154184</v>
      </c>
      <c r="Q492" s="1">
        <v>4.9953543204787304E-5</v>
      </c>
      <c r="R492" s="5">
        <v>0.3261303922154184</v>
      </c>
      <c r="S492" s="5">
        <v>4.9953543204787304E-5</v>
      </c>
      <c r="T492" s="5">
        <v>0.342085726846932</v>
      </c>
      <c r="U492" s="5">
        <v>0.27887832901229864</v>
      </c>
      <c r="V492" s="5">
        <v>-1423.6738696077846</v>
      </c>
      <c r="W492" s="5">
        <v>5105</v>
      </c>
      <c r="X492" s="5">
        <v>6528.6738696077846</v>
      </c>
      <c r="Y492" s="5" t="s">
        <v>301</v>
      </c>
    </row>
    <row r="493" spans="1:25" hidden="1" x14ac:dyDescent="0.25">
      <c r="A493" s="5" t="s">
        <v>1553</v>
      </c>
      <c r="B493" s="5" t="s">
        <v>1554</v>
      </c>
      <c r="C493" s="5" t="s">
        <v>1542</v>
      </c>
      <c r="D493" s="5">
        <v>89</v>
      </c>
      <c r="E493" s="5" t="s">
        <v>287</v>
      </c>
      <c r="F493" s="5" t="s">
        <v>52</v>
      </c>
      <c r="G493" s="5" t="s">
        <v>288</v>
      </c>
      <c r="H493" s="5" t="s">
        <v>283</v>
      </c>
      <c r="I493" s="5" t="s">
        <v>95</v>
      </c>
      <c r="J493" s="5">
        <v>66040</v>
      </c>
      <c r="K493" s="5">
        <v>2018</v>
      </c>
      <c r="L493" s="5" t="s">
        <v>89</v>
      </c>
      <c r="M493" s="5" t="s">
        <v>90</v>
      </c>
      <c r="N493" s="5" t="s">
        <v>91</v>
      </c>
      <c r="O493" s="5">
        <v>66036.701232791849</v>
      </c>
      <c r="P493" s="5">
        <v>3.2987672081508208</v>
      </c>
      <c r="Q493" s="5">
        <v>4.9953543205043556E-5</v>
      </c>
      <c r="R493" s="5">
        <v>3.2987672081508208</v>
      </c>
      <c r="S493" s="5">
        <v>4.9953543205043556E-5</v>
      </c>
      <c r="T493" s="5">
        <v>0.30869254651735112</v>
      </c>
      <c r="U493" s="5">
        <v>0.24705784705200456</v>
      </c>
      <c r="V493" s="5">
        <v>-13082.701232791849</v>
      </c>
      <c r="W493" s="5">
        <v>52954</v>
      </c>
      <c r="X493" s="5">
        <v>66036.701232791849</v>
      </c>
      <c r="Y493" s="5" t="s">
        <v>301</v>
      </c>
    </row>
    <row r="494" spans="1:25" hidden="1" x14ac:dyDescent="0.25">
      <c r="A494" s="5" t="s">
        <v>1555</v>
      </c>
      <c r="B494" s="5" t="s">
        <v>1556</v>
      </c>
      <c r="C494" s="5" t="s">
        <v>1542</v>
      </c>
      <c r="D494" s="5">
        <v>89</v>
      </c>
      <c r="E494" s="5" t="s">
        <v>287</v>
      </c>
      <c r="F494" s="5" t="s">
        <v>52</v>
      </c>
      <c r="G494" s="5" t="s">
        <v>288</v>
      </c>
      <c r="H494" s="5" t="s">
        <v>283</v>
      </c>
      <c r="I494" s="5" t="s">
        <v>71</v>
      </c>
      <c r="J494" s="5">
        <v>200196</v>
      </c>
      <c r="K494" s="5">
        <v>2018</v>
      </c>
      <c r="L494" s="5" t="s">
        <v>89</v>
      </c>
      <c r="M494" s="5" t="s">
        <v>90</v>
      </c>
      <c r="N494" s="5" t="s">
        <v>91</v>
      </c>
      <c r="O494" s="5">
        <v>200186</v>
      </c>
      <c r="P494" s="5">
        <v>10</v>
      </c>
      <c r="Q494" s="5">
        <v>4.9953543204819519E-5</v>
      </c>
      <c r="R494" s="5">
        <v>10</v>
      </c>
      <c r="S494" s="5">
        <v>4.9953543204819519E-5</v>
      </c>
      <c r="T494" s="5">
        <v>0.30861620391958633</v>
      </c>
      <c r="U494" s="5">
        <v>0.24698509991528381</v>
      </c>
      <c r="V494" s="5">
        <v>-39650</v>
      </c>
      <c r="W494" s="5">
        <v>160536</v>
      </c>
      <c r="X494" s="5">
        <v>200186</v>
      </c>
      <c r="Y494" s="5" t="s">
        <v>301</v>
      </c>
    </row>
    <row r="495" spans="1:25" hidden="1" x14ac:dyDescent="0.25">
      <c r="A495" s="5" t="s">
        <v>1557</v>
      </c>
      <c r="B495" s="5" t="s">
        <v>1558</v>
      </c>
      <c r="C495" s="5" t="s">
        <v>1559</v>
      </c>
      <c r="D495" s="5">
        <v>90</v>
      </c>
      <c r="E495" s="5" t="s">
        <v>289</v>
      </c>
      <c r="F495" s="5" t="s">
        <v>52</v>
      </c>
      <c r="G495" s="5" t="s">
        <v>180</v>
      </c>
      <c r="H495" s="5" t="s">
        <v>283</v>
      </c>
      <c r="I495" s="5" t="s">
        <v>95</v>
      </c>
      <c r="J495" s="5">
        <v>1239</v>
      </c>
      <c r="K495" s="5">
        <v>2018</v>
      </c>
      <c r="L495" s="5" t="s">
        <v>89</v>
      </c>
      <c r="M495" s="5" t="s">
        <v>90</v>
      </c>
      <c r="N495" s="5" t="s">
        <v>91</v>
      </c>
      <c r="O495" s="5">
        <v>1238.9381106515614</v>
      </c>
      <c r="P495" s="5">
        <v>6.1889348438626257E-2</v>
      </c>
      <c r="Q495" s="5">
        <v>4.9953543204897019E-5</v>
      </c>
      <c r="R495" s="5">
        <v>6.1889348438626257E-2</v>
      </c>
      <c r="S495" s="5">
        <v>4.9953543204897019E-5</v>
      </c>
      <c r="T495" s="5">
        <v>0.12960165033274579</v>
      </c>
      <c r="U495" s="5">
        <v>7.6401486230722307E-2</v>
      </c>
      <c r="V495" s="5">
        <v>-87.938110651561374</v>
      </c>
      <c r="W495" s="5">
        <v>1151</v>
      </c>
      <c r="X495" s="5">
        <v>1238.9381106515614</v>
      </c>
      <c r="Y495" s="5" t="s">
        <v>104</v>
      </c>
    </row>
    <row r="496" spans="1:25" hidden="1" x14ac:dyDescent="0.25">
      <c r="A496" s="5" t="s">
        <v>1560</v>
      </c>
      <c r="B496" s="5" t="s">
        <v>1561</v>
      </c>
      <c r="C496" s="5" t="s">
        <v>1559</v>
      </c>
      <c r="D496" s="5">
        <v>90</v>
      </c>
      <c r="E496" s="5" t="s">
        <v>289</v>
      </c>
      <c r="F496" s="5" t="s">
        <v>52</v>
      </c>
      <c r="G496" s="5" t="s">
        <v>180</v>
      </c>
      <c r="H496" s="5" t="s">
        <v>283</v>
      </c>
      <c r="I496" s="5" t="s">
        <v>7</v>
      </c>
      <c r="J496" s="5">
        <v>1239</v>
      </c>
      <c r="K496" s="5">
        <v>2018</v>
      </c>
      <c r="L496" s="5" t="s">
        <v>89</v>
      </c>
      <c r="M496" s="5" t="s">
        <v>90</v>
      </c>
      <c r="N496" s="5" t="s">
        <v>91</v>
      </c>
      <c r="O496" s="5">
        <v>1238.9381106515614</v>
      </c>
      <c r="P496" s="5">
        <v>6.1889348438626257E-2</v>
      </c>
      <c r="Q496" s="5">
        <v>4.9953543204897019E-5</v>
      </c>
      <c r="R496" s="5">
        <v>6.1889348438626257E-2</v>
      </c>
      <c r="S496" s="5">
        <v>4.9953543204897019E-5</v>
      </c>
      <c r="T496" s="5">
        <v>0.12960165033274579</v>
      </c>
      <c r="U496" s="5">
        <v>7.6401486230722307E-2</v>
      </c>
      <c r="V496" s="5">
        <v>-87.938110651561374</v>
      </c>
      <c r="W496" s="5">
        <v>1151</v>
      </c>
      <c r="X496" s="5">
        <v>1238.9381106515614</v>
      </c>
      <c r="Y496" s="5" t="s">
        <v>104</v>
      </c>
    </row>
    <row r="497" spans="1:25" hidden="1" x14ac:dyDescent="0.25">
      <c r="A497" s="5" t="s">
        <v>1562</v>
      </c>
      <c r="B497" s="5" t="s">
        <v>1563</v>
      </c>
      <c r="C497" s="5" t="s">
        <v>1559</v>
      </c>
      <c r="D497" s="5">
        <v>90</v>
      </c>
      <c r="E497" s="5" t="s">
        <v>289</v>
      </c>
      <c r="F497" s="5" t="s">
        <v>52</v>
      </c>
      <c r="G497" s="5" t="s">
        <v>180</v>
      </c>
      <c r="H497" s="5" t="s">
        <v>283</v>
      </c>
      <c r="I497" s="5" t="s">
        <v>71</v>
      </c>
      <c r="J497" s="5">
        <v>200196</v>
      </c>
      <c r="K497" s="5">
        <v>2018</v>
      </c>
      <c r="L497" s="5" t="s">
        <v>89</v>
      </c>
      <c r="M497" s="5" t="s">
        <v>90</v>
      </c>
      <c r="N497" s="5" t="s">
        <v>91</v>
      </c>
      <c r="O497" s="5">
        <v>200186</v>
      </c>
      <c r="P497" s="5">
        <v>10</v>
      </c>
      <c r="Q497" s="5">
        <v>4.9953543204819519E-5</v>
      </c>
      <c r="R497" s="5">
        <v>10</v>
      </c>
      <c r="S497" s="5">
        <v>4.9953543204819519E-5</v>
      </c>
      <c r="T497" s="5">
        <v>0.30861620391958633</v>
      </c>
      <c r="U497" s="5">
        <v>0.24698509991528381</v>
      </c>
      <c r="V497" s="5">
        <v>-39650</v>
      </c>
      <c r="W497" s="5">
        <v>160536</v>
      </c>
      <c r="X497" s="5">
        <v>200186</v>
      </c>
      <c r="Y497" s="5" t="s">
        <v>104</v>
      </c>
    </row>
    <row r="498" spans="1:25" hidden="1" x14ac:dyDescent="0.25">
      <c r="A498" s="5" t="s">
        <v>1564</v>
      </c>
      <c r="B498" s="5" t="s">
        <v>1565</v>
      </c>
      <c r="C498" s="5" t="s">
        <v>1566</v>
      </c>
      <c r="D498" s="5">
        <v>91</v>
      </c>
      <c r="E498" s="5" t="s">
        <v>290</v>
      </c>
      <c r="F498" s="5" t="s">
        <v>52</v>
      </c>
      <c r="G498" s="5" t="s">
        <v>291</v>
      </c>
      <c r="H498" s="5" t="s">
        <v>291</v>
      </c>
      <c r="I498" s="5" t="s">
        <v>95</v>
      </c>
      <c r="J498" s="5">
        <v>1630</v>
      </c>
      <c r="K498" s="5">
        <v>2018</v>
      </c>
      <c r="L498" s="5" t="s">
        <v>89</v>
      </c>
      <c r="M498" s="5" t="s">
        <v>90</v>
      </c>
      <c r="N498" s="5" t="s">
        <v>91</v>
      </c>
      <c r="O498" s="5">
        <v>0</v>
      </c>
      <c r="P498" s="5">
        <v>1630</v>
      </c>
      <c r="Q498" s="5">
        <v>1</v>
      </c>
      <c r="R498" s="5">
        <v>1630</v>
      </c>
      <c r="S498" s="5" t="s">
        <v>137</v>
      </c>
      <c r="T498" s="5" t="s">
        <v>93</v>
      </c>
      <c r="U498" s="5">
        <v>-1</v>
      </c>
      <c r="V498" s="5">
        <v>1630</v>
      </c>
      <c r="W498" s="5">
        <v>1630</v>
      </c>
      <c r="X498" s="5">
        <v>0</v>
      </c>
      <c r="Y498" s="5" t="s">
        <v>109</v>
      </c>
    </row>
    <row r="499" spans="1:25" x14ac:dyDescent="0.25">
      <c r="A499" s="5" t="s">
        <v>1567</v>
      </c>
      <c r="B499" s="5" t="s">
        <v>1568</v>
      </c>
      <c r="C499" s="5" t="s">
        <v>1566</v>
      </c>
      <c r="D499" s="5">
        <v>91</v>
      </c>
      <c r="E499" s="5" t="s">
        <v>290</v>
      </c>
      <c r="F499" s="5" t="s">
        <v>52</v>
      </c>
      <c r="G499" s="5" t="s">
        <v>291</v>
      </c>
      <c r="H499" s="5" t="s">
        <v>291</v>
      </c>
      <c r="I499" s="5" t="s">
        <v>4</v>
      </c>
      <c r="J499" s="5">
        <v>1482</v>
      </c>
      <c r="K499" s="5">
        <v>2018</v>
      </c>
      <c r="L499" s="5" t="s">
        <v>89</v>
      </c>
      <c r="M499" s="5" t="s">
        <v>90</v>
      </c>
      <c r="N499" s="5" t="s">
        <v>91</v>
      </c>
      <c r="O499" s="5">
        <v>0</v>
      </c>
      <c r="P499" s="5">
        <v>1482</v>
      </c>
      <c r="Q499" s="5">
        <v>1</v>
      </c>
      <c r="R499" s="5">
        <v>1482</v>
      </c>
      <c r="S499" s="5" t="s">
        <v>137</v>
      </c>
      <c r="T499" s="5" t="s">
        <v>93</v>
      </c>
      <c r="U499" s="5">
        <v>-1</v>
      </c>
      <c r="V499" s="5">
        <v>1482</v>
      </c>
      <c r="W499" s="5">
        <v>1482</v>
      </c>
      <c r="X499" s="5">
        <v>0</v>
      </c>
      <c r="Y499" s="5" t="s">
        <v>109</v>
      </c>
    </row>
    <row r="500" spans="1:25" hidden="1" x14ac:dyDescent="0.25">
      <c r="A500" s="5" t="s">
        <v>1569</v>
      </c>
      <c r="B500" s="5" t="s">
        <v>1570</v>
      </c>
      <c r="C500" s="5" t="s">
        <v>1566</v>
      </c>
      <c r="D500" s="5">
        <v>91</v>
      </c>
      <c r="E500" s="5" t="s">
        <v>290</v>
      </c>
      <c r="F500" s="5" t="s">
        <v>52</v>
      </c>
      <c r="G500" s="5" t="s">
        <v>291</v>
      </c>
      <c r="H500" s="5" t="s">
        <v>291</v>
      </c>
      <c r="I500" s="5" t="s">
        <v>71</v>
      </c>
      <c r="J500" s="5">
        <v>1630</v>
      </c>
      <c r="K500" s="5">
        <v>2018</v>
      </c>
      <c r="L500" s="5" t="s">
        <v>89</v>
      </c>
      <c r="M500" s="5" t="s">
        <v>90</v>
      </c>
      <c r="N500" s="5" t="s">
        <v>91</v>
      </c>
      <c r="O500" s="5">
        <v>0</v>
      </c>
      <c r="P500" s="5">
        <v>1630</v>
      </c>
      <c r="Q500" s="5">
        <v>1</v>
      </c>
      <c r="R500" s="5">
        <v>1630</v>
      </c>
      <c r="S500" s="5" t="s">
        <v>137</v>
      </c>
      <c r="T500" s="5" t="s">
        <v>93</v>
      </c>
      <c r="U500" s="5">
        <v>-1</v>
      </c>
      <c r="V500" s="5">
        <v>1630</v>
      </c>
      <c r="W500" s="5">
        <v>1630</v>
      </c>
      <c r="X500" s="5">
        <v>0</v>
      </c>
      <c r="Y500" s="5" t="s">
        <v>109</v>
      </c>
    </row>
    <row r="501" spans="1:25" hidden="1" x14ac:dyDescent="0.25">
      <c r="A501" s="5" t="s">
        <v>1571</v>
      </c>
      <c r="B501" s="5" t="s">
        <v>1572</v>
      </c>
      <c r="C501" s="5" t="s">
        <v>1566</v>
      </c>
      <c r="D501" s="5">
        <v>91</v>
      </c>
      <c r="E501" s="5" t="s">
        <v>290</v>
      </c>
      <c r="F501" s="5" t="s">
        <v>52</v>
      </c>
      <c r="G501" s="5" t="s">
        <v>291</v>
      </c>
      <c r="H501" s="5" t="s">
        <v>291</v>
      </c>
      <c r="I501" s="5" t="s">
        <v>12</v>
      </c>
      <c r="J501" s="5">
        <v>148</v>
      </c>
      <c r="K501" s="5">
        <v>2018</v>
      </c>
      <c r="L501" s="5" t="s">
        <v>89</v>
      </c>
      <c r="M501" s="5" t="s">
        <v>90</v>
      </c>
      <c r="N501" s="5" t="s">
        <v>91</v>
      </c>
      <c r="O501" s="5">
        <v>0</v>
      </c>
      <c r="P501" s="5">
        <v>148</v>
      </c>
      <c r="Q501" s="5">
        <v>1</v>
      </c>
      <c r="R501" s="5">
        <v>148</v>
      </c>
      <c r="S501" s="5" t="s">
        <v>137</v>
      </c>
      <c r="T501" s="5" t="s">
        <v>93</v>
      </c>
      <c r="U501" s="5">
        <v>-1</v>
      </c>
      <c r="V501" s="5">
        <v>148</v>
      </c>
      <c r="W501" s="5">
        <v>148</v>
      </c>
      <c r="X501" s="5">
        <v>0</v>
      </c>
      <c r="Y501" s="5" t="s">
        <v>109</v>
      </c>
    </row>
    <row r="502" spans="1:25" hidden="1" x14ac:dyDescent="0.25">
      <c r="A502" s="5" t="s">
        <v>1573</v>
      </c>
      <c r="B502" s="5" t="s">
        <v>1574</v>
      </c>
      <c r="C502" s="5" t="s">
        <v>1575</v>
      </c>
      <c r="D502" s="5">
        <v>92</v>
      </c>
      <c r="E502" s="5" t="s">
        <v>292</v>
      </c>
      <c r="F502" s="5" t="s">
        <v>52</v>
      </c>
      <c r="G502" s="5" t="s">
        <v>190</v>
      </c>
      <c r="H502" s="5" t="s">
        <v>293</v>
      </c>
      <c r="I502" s="5" t="s">
        <v>4</v>
      </c>
      <c r="J502" s="5">
        <v>1826</v>
      </c>
      <c r="K502" s="5">
        <v>2018</v>
      </c>
      <c r="L502" s="5" t="s">
        <v>89</v>
      </c>
      <c r="M502" s="5" t="s">
        <v>90</v>
      </c>
      <c r="N502" s="5" t="s">
        <v>91</v>
      </c>
      <c r="O502" s="5">
        <v>1825.9999999999998</v>
      </c>
      <c r="P502" s="5">
        <v>2.2737367544323206E-13</v>
      </c>
      <c r="Q502" s="5">
        <v>1.2452008512772842E-16</v>
      </c>
      <c r="R502" s="5">
        <v>2.2737367544323206E-13</v>
      </c>
      <c r="S502" s="5">
        <v>1.2452008512772842E-16</v>
      </c>
      <c r="T502" s="5">
        <v>0.70018621973929218</v>
      </c>
      <c r="U502" s="5">
        <v>0.70018621973929218</v>
      </c>
      <c r="V502" s="5">
        <v>-751.99999999999977</v>
      </c>
      <c r="W502" s="5">
        <v>1074</v>
      </c>
      <c r="X502" s="5">
        <v>1825.9999999999998</v>
      </c>
      <c r="Y502" s="5" t="s">
        <v>109</v>
      </c>
    </row>
    <row r="503" spans="1:25" hidden="1" x14ac:dyDescent="0.25">
      <c r="A503" s="5" t="s">
        <v>1576</v>
      </c>
      <c r="B503" s="5" t="s">
        <v>1577</v>
      </c>
      <c r="C503" s="5" t="s">
        <v>1575</v>
      </c>
      <c r="D503" s="5">
        <v>92</v>
      </c>
      <c r="E503" s="5" t="s">
        <v>292</v>
      </c>
      <c r="F503" s="5" t="s">
        <v>52</v>
      </c>
      <c r="G503" s="5" t="s">
        <v>190</v>
      </c>
      <c r="H503" s="5" t="s">
        <v>293</v>
      </c>
      <c r="I503" s="5" t="s">
        <v>9</v>
      </c>
      <c r="J503" s="5">
        <v>5190</v>
      </c>
      <c r="K503" s="5">
        <v>2018</v>
      </c>
      <c r="L503" s="5" t="s">
        <v>89</v>
      </c>
      <c r="M503" s="5" t="s">
        <v>90</v>
      </c>
      <c r="N503" s="5" t="s">
        <v>91</v>
      </c>
      <c r="O503" s="5">
        <v>5190</v>
      </c>
      <c r="P503" s="5">
        <v>0</v>
      </c>
      <c r="Q503" s="5">
        <v>0</v>
      </c>
      <c r="R503" s="5">
        <v>0</v>
      </c>
      <c r="S503" s="5">
        <v>0</v>
      </c>
      <c r="T503" s="5">
        <v>0.69996724533245991</v>
      </c>
      <c r="U503" s="5">
        <v>0.69996724533245991</v>
      </c>
      <c r="V503" s="5">
        <v>-2137</v>
      </c>
      <c r="W503" s="5">
        <v>3053</v>
      </c>
      <c r="X503" s="5">
        <v>5190</v>
      </c>
      <c r="Y503" s="5" t="s">
        <v>109</v>
      </c>
    </row>
    <row r="504" spans="1:25" hidden="1" x14ac:dyDescent="0.25">
      <c r="A504" s="5" t="s">
        <v>1578</v>
      </c>
      <c r="B504" s="5" t="s">
        <v>1579</v>
      </c>
      <c r="C504" s="5" t="s">
        <v>1575</v>
      </c>
      <c r="D504" s="5">
        <v>92</v>
      </c>
      <c r="E504" s="5" t="s">
        <v>292</v>
      </c>
      <c r="F504" s="5" t="s">
        <v>52</v>
      </c>
      <c r="G504" s="5" t="s">
        <v>190</v>
      </c>
      <c r="H504" s="5" t="s">
        <v>293</v>
      </c>
      <c r="I504" s="5" t="s">
        <v>95</v>
      </c>
      <c r="J504" s="5">
        <v>7016</v>
      </c>
      <c r="K504" s="5">
        <v>2018</v>
      </c>
      <c r="L504" s="5" t="s">
        <v>89</v>
      </c>
      <c r="M504" s="5" t="s">
        <v>90</v>
      </c>
      <c r="N504" s="5" t="s">
        <v>91</v>
      </c>
      <c r="O504" s="5">
        <v>7016</v>
      </c>
      <c r="P504" s="5">
        <v>0</v>
      </c>
      <c r="Q504" s="1">
        <v>0</v>
      </c>
      <c r="R504" s="5">
        <v>0</v>
      </c>
      <c r="S504" s="5">
        <v>0</v>
      </c>
      <c r="T504" s="5">
        <v>0.70002423067603581</v>
      </c>
      <c r="U504" s="5">
        <v>0.70002423067603581</v>
      </c>
      <c r="V504" s="5">
        <v>-2889</v>
      </c>
      <c r="W504" s="5">
        <v>4127</v>
      </c>
      <c r="X504" s="5">
        <v>7016</v>
      </c>
      <c r="Y504" s="5" t="s">
        <v>109</v>
      </c>
    </row>
    <row r="505" spans="1:25" hidden="1" x14ac:dyDescent="0.25">
      <c r="A505" s="5" t="s">
        <v>1580</v>
      </c>
      <c r="B505" s="5" t="s">
        <v>1581</v>
      </c>
      <c r="C505" s="5" t="s">
        <v>1575</v>
      </c>
      <c r="D505" s="5">
        <v>92</v>
      </c>
      <c r="E505" s="5" t="s">
        <v>292</v>
      </c>
      <c r="F505" s="5" t="s">
        <v>52</v>
      </c>
      <c r="G505" s="5" t="s">
        <v>190</v>
      </c>
      <c r="H505" s="5" t="s">
        <v>293</v>
      </c>
      <c r="I505" s="5" t="s">
        <v>71</v>
      </c>
      <c r="J505" s="5">
        <v>7016</v>
      </c>
      <c r="K505" s="5">
        <v>2018</v>
      </c>
      <c r="L505" s="5" t="s">
        <v>89</v>
      </c>
      <c r="M505" s="5" t="s">
        <v>90</v>
      </c>
      <c r="N505" s="5" t="s">
        <v>91</v>
      </c>
      <c r="O505" s="5">
        <v>7016</v>
      </c>
      <c r="P505" s="5">
        <v>0</v>
      </c>
      <c r="Q505" s="5">
        <v>0</v>
      </c>
      <c r="R505" s="5">
        <v>0</v>
      </c>
      <c r="S505" s="5">
        <v>0</v>
      </c>
      <c r="T505" s="5">
        <v>0.70002423067603581</v>
      </c>
      <c r="U505" s="5">
        <v>0.70002423067603581</v>
      </c>
      <c r="V505" s="5">
        <v>-2889</v>
      </c>
      <c r="W505" s="5">
        <v>4127</v>
      </c>
      <c r="X505" s="5">
        <v>7016</v>
      </c>
      <c r="Y505" s="5" t="s">
        <v>109</v>
      </c>
    </row>
    <row r="506" spans="1:25" hidden="1" x14ac:dyDescent="0.25">
      <c r="A506" s="5" t="s">
        <v>1582</v>
      </c>
      <c r="B506" s="5" t="s">
        <v>1583</v>
      </c>
      <c r="C506" s="5" t="s">
        <v>1584</v>
      </c>
      <c r="D506" s="5">
        <v>93</v>
      </c>
      <c r="E506" s="5" t="s">
        <v>294</v>
      </c>
      <c r="F506" s="5" t="s">
        <v>52</v>
      </c>
      <c r="G506" s="5" t="s">
        <v>295</v>
      </c>
      <c r="H506" s="5" t="s">
        <v>118</v>
      </c>
      <c r="I506" s="5" t="s">
        <v>95</v>
      </c>
      <c r="J506" s="5">
        <v>930</v>
      </c>
      <c r="K506" s="5">
        <v>2018</v>
      </c>
      <c r="L506" s="5" t="s">
        <v>89</v>
      </c>
      <c r="M506" s="5" t="s">
        <v>90</v>
      </c>
      <c r="N506" s="5" t="s">
        <v>91</v>
      </c>
      <c r="O506" s="5" t="s">
        <v>92</v>
      </c>
      <c r="P506" s="5" t="s">
        <v>93</v>
      </c>
      <c r="Q506" s="5" t="s">
        <v>93</v>
      </c>
      <c r="R506" s="5" t="s">
        <v>93</v>
      </c>
      <c r="S506" s="5" t="s">
        <v>93</v>
      </c>
      <c r="T506" s="5" t="s">
        <v>93</v>
      </c>
      <c r="U506" s="5" t="s">
        <v>93</v>
      </c>
      <c r="V506" s="5" t="s">
        <v>93</v>
      </c>
      <c r="W506" s="5" t="s">
        <v>93</v>
      </c>
      <c r="X506" s="5">
        <v>930</v>
      </c>
      <c r="Y506" s="5" t="s">
        <v>104</v>
      </c>
    </row>
    <row r="507" spans="1:25" hidden="1" x14ac:dyDescent="0.25">
      <c r="A507" s="5" t="s">
        <v>1585</v>
      </c>
      <c r="B507" s="5" t="s">
        <v>1586</v>
      </c>
      <c r="C507" s="5" t="s">
        <v>1584</v>
      </c>
      <c r="D507" s="5">
        <v>93</v>
      </c>
      <c r="E507" s="5" t="s">
        <v>294</v>
      </c>
      <c r="F507" s="5" t="s">
        <v>52</v>
      </c>
      <c r="G507" s="5" t="s">
        <v>295</v>
      </c>
      <c r="H507" s="5" t="s">
        <v>118</v>
      </c>
      <c r="I507" s="5" t="s">
        <v>11</v>
      </c>
      <c r="J507" s="5">
        <v>465</v>
      </c>
      <c r="K507" s="5">
        <v>2018</v>
      </c>
      <c r="L507" s="5" t="s">
        <v>89</v>
      </c>
      <c r="M507" s="5" t="s">
        <v>90</v>
      </c>
      <c r="N507" s="5" t="s">
        <v>91</v>
      </c>
      <c r="O507" s="5" t="s">
        <v>92</v>
      </c>
      <c r="P507" s="5" t="s">
        <v>93</v>
      </c>
      <c r="Q507" s="5" t="s">
        <v>93</v>
      </c>
      <c r="R507" s="5" t="s">
        <v>93</v>
      </c>
      <c r="S507" s="5" t="s">
        <v>93</v>
      </c>
      <c r="T507" s="5" t="s">
        <v>93</v>
      </c>
      <c r="U507" s="5" t="s">
        <v>93</v>
      </c>
      <c r="V507" s="5" t="s">
        <v>93</v>
      </c>
      <c r="W507" s="5" t="s">
        <v>93</v>
      </c>
      <c r="X507" s="5">
        <v>465</v>
      </c>
      <c r="Y507" s="5" t="s">
        <v>104</v>
      </c>
    </row>
    <row r="508" spans="1:25" hidden="1" x14ac:dyDescent="0.25">
      <c r="A508" s="5" t="s">
        <v>1587</v>
      </c>
      <c r="B508" s="5" t="s">
        <v>1588</v>
      </c>
      <c r="C508" s="5" t="s">
        <v>1584</v>
      </c>
      <c r="D508" s="5">
        <v>93</v>
      </c>
      <c r="E508" s="5" t="s">
        <v>294</v>
      </c>
      <c r="F508" s="5" t="s">
        <v>52</v>
      </c>
      <c r="G508" s="5" t="s">
        <v>295</v>
      </c>
      <c r="H508" s="5" t="s">
        <v>118</v>
      </c>
      <c r="I508" s="5" t="s">
        <v>71</v>
      </c>
      <c r="J508" s="5">
        <v>930</v>
      </c>
      <c r="K508" s="5">
        <v>2018</v>
      </c>
      <c r="L508" s="5" t="s">
        <v>89</v>
      </c>
      <c r="M508" s="5" t="s">
        <v>90</v>
      </c>
      <c r="N508" s="5" t="s">
        <v>91</v>
      </c>
      <c r="O508" s="5" t="s">
        <v>92</v>
      </c>
      <c r="P508" s="5" t="s">
        <v>93</v>
      </c>
      <c r="Q508" s="5" t="s">
        <v>93</v>
      </c>
      <c r="R508" s="5" t="s">
        <v>93</v>
      </c>
      <c r="S508" s="5" t="s">
        <v>93</v>
      </c>
      <c r="T508" s="5" t="s">
        <v>93</v>
      </c>
      <c r="U508" s="5" t="s">
        <v>93</v>
      </c>
      <c r="V508" s="5" t="s">
        <v>93</v>
      </c>
      <c r="W508" s="5" t="s">
        <v>93</v>
      </c>
      <c r="X508" s="5">
        <v>930</v>
      </c>
      <c r="Y508" s="5" t="s">
        <v>104</v>
      </c>
    </row>
    <row r="509" spans="1:25" hidden="1" x14ac:dyDescent="0.25">
      <c r="A509" s="5" t="s">
        <v>1589</v>
      </c>
      <c r="B509" s="5" t="s">
        <v>1590</v>
      </c>
      <c r="C509" s="5" t="s">
        <v>1584</v>
      </c>
      <c r="D509" s="5">
        <v>93</v>
      </c>
      <c r="E509" s="5" t="s">
        <v>294</v>
      </c>
      <c r="F509" s="5" t="s">
        <v>52</v>
      </c>
      <c r="G509" s="5" t="s">
        <v>295</v>
      </c>
      <c r="H509" s="5" t="s">
        <v>118</v>
      </c>
      <c r="I509" s="5" t="s">
        <v>9</v>
      </c>
      <c r="J509" s="5">
        <v>465</v>
      </c>
      <c r="K509" s="5">
        <v>2018</v>
      </c>
      <c r="L509" s="5" t="s">
        <v>89</v>
      </c>
      <c r="M509" s="5" t="s">
        <v>90</v>
      </c>
      <c r="N509" s="5" t="s">
        <v>91</v>
      </c>
      <c r="O509" s="5" t="s">
        <v>92</v>
      </c>
      <c r="P509" s="5" t="s">
        <v>93</v>
      </c>
      <c r="Q509" s="5" t="s">
        <v>93</v>
      </c>
      <c r="R509" s="5" t="s">
        <v>93</v>
      </c>
      <c r="S509" s="5" t="s">
        <v>93</v>
      </c>
      <c r="T509" s="5" t="s">
        <v>93</v>
      </c>
      <c r="U509" s="5" t="s">
        <v>93</v>
      </c>
      <c r="V509" s="5" t="s">
        <v>93</v>
      </c>
      <c r="W509" s="5" t="s">
        <v>93</v>
      </c>
      <c r="X509" s="5">
        <v>465</v>
      </c>
      <c r="Y509" s="5" t="s">
        <v>104</v>
      </c>
    </row>
    <row r="510" spans="1:25" hidden="1" x14ac:dyDescent="0.25">
      <c r="A510" s="5" t="s">
        <v>1591</v>
      </c>
      <c r="B510" s="5" t="s">
        <v>1592</v>
      </c>
      <c r="C510" s="5" t="s">
        <v>1593</v>
      </c>
      <c r="D510" s="5">
        <v>94</v>
      </c>
      <c r="E510" s="5" t="s">
        <v>296</v>
      </c>
      <c r="F510" s="5" t="s">
        <v>52</v>
      </c>
      <c r="G510" s="5" t="s">
        <v>297</v>
      </c>
      <c r="H510" s="5" t="s">
        <v>298</v>
      </c>
      <c r="I510" s="5" t="s">
        <v>11</v>
      </c>
      <c r="J510" s="5">
        <v>625</v>
      </c>
      <c r="K510" s="5">
        <v>2018</v>
      </c>
      <c r="L510" s="5" t="s">
        <v>89</v>
      </c>
      <c r="M510" s="5" t="s">
        <v>90</v>
      </c>
      <c r="N510" s="5" t="s">
        <v>91</v>
      </c>
      <c r="O510" s="5">
        <v>336.04473190480894</v>
      </c>
      <c r="P510" s="5">
        <v>288.95526809519106</v>
      </c>
      <c r="Q510" s="5">
        <v>0.85987144168962337</v>
      </c>
      <c r="R510" s="5">
        <v>288.95526809519106</v>
      </c>
      <c r="S510" s="5">
        <v>0.85987144168962337</v>
      </c>
      <c r="T510" s="5">
        <v>-0.66280116563555491</v>
      </c>
      <c r="U510" s="5">
        <v>-0.62369010984903817</v>
      </c>
      <c r="V510" s="5">
        <v>556.95526809519106</v>
      </c>
      <c r="W510" s="5">
        <v>893</v>
      </c>
      <c r="X510" s="5">
        <v>336.04473190480894</v>
      </c>
      <c r="Y510" s="5" t="s">
        <v>94</v>
      </c>
    </row>
    <row r="511" spans="1:25" hidden="1" x14ac:dyDescent="0.25">
      <c r="A511" s="5" t="s">
        <v>1594</v>
      </c>
      <c r="B511" s="5" t="s">
        <v>1595</v>
      </c>
      <c r="C511" s="5" t="s">
        <v>1593</v>
      </c>
      <c r="D511" s="5">
        <v>94</v>
      </c>
      <c r="E511" s="5" t="s">
        <v>296</v>
      </c>
      <c r="F511" s="5" t="s">
        <v>52</v>
      </c>
      <c r="G511" s="5" t="s">
        <v>297</v>
      </c>
      <c r="H511" s="5" t="s">
        <v>298</v>
      </c>
      <c r="I511" s="5" t="s">
        <v>14</v>
      </c>
      <c r="J511" s="5">
        <v>113</v>
      </c>
      <c r="K511" s="5">
        <v>2018</v>
      </c>
      <c r="L511" s="5" t="s">
        <v>89</v>
      </c>
      <c r="M511" s="5" t="s">
        <v>90</v>
      </c>
      <c r="N511" s="5" t="s">
        <v>91</v>
      </c>
      <c r="O511" s="5">
        <v>60.756887528389449</v>
      </c>
      <c r="P511" s="5">
        <v>52.243112471610551</v>
      </c>
      <c r="Q511" s="5">
        <v>0.85987144168962371</v>
      </c>
      <c r="R511" s="5">
        <v>52.243112471610551</v>
      </c>
      <c r="S511" s="5">
        <v>0.85987144168962371</v>
      </c>
      <c r="T511" s="5">
        <v>-0.66184946904962194</v>
      </c>
      <c r="U511" s="5">
        <v>-0.62262802777397852</v>
      </c>
      <c r="V511" s="5">
        <v>100.24311247161054</v>
      </c>
      <c r="W511" s="5">
        <v>161</v>
      </c>
      <c r="X511" s="5">
        <v>60.756887528389449</v>
      </c>
      <c r="Y511" s="5" t="s">
        <v>94</v>
      </c>
    </row>
    <row r="512" spans="1:25" x14ac:dyDescent="0.25">
      <c r="A512" s="5" t="s">
        <v>1596</v>
      </c>
      <c r="B512" s="5" t="s">
        <v>1597</v>
      </c>
      <c r="C512" s="5" t="s">
        <v>1593</v>
      </c>
      <c r="D512" s="5">
        <v>94</v>
      </c>
      <c r="E512" s="5" t="s">
        <v>296</v>
      </c>
      <c r="F512" s="5" t="s">
        <v>52</v>
      </c>
      <c r="G512" s="5" t="s">
        <v>297</v>
      </c>
      <c r="H512" s="5" t="s">
        <v>298</v>
      </c>
      <c r="I512" s="5" t="s">
        <v>4</v>
      </c>
      <c r="J512" s="5">
        <v>8751</v>
      </c>
      <c r="K512" s="5">
        <v>2018</v>
      </c>
      <c r="L512" s="5" t="s">
        <v>89</v>
      </c>
      <c r="M512" s="5" t="s">
        <v>90</v>
      </c>
      <c r="N512" s="5" t="s">
        <v>91</v>
      </c>
      <c r="O512" s="5">
        <v>4705.1639182383724</v>
      </c>
      <c r="P512" s="5">
        <v>4045.8360817616276</v>
      </c>
      <c r="Q512" s="5">
        <v>0.85987144168962359</v>
      </c>
      <c r="R512" s="5">
        <v>4045.8360817616276</v>
      </c>
      <c r="S512" s="5">
        <v>0.85987144168962359</v>
      </c>
      <c r="T512" s="5">
        <v>-0.6627626286259134</v>
      </c>
      <c r="U512" s="5">
        <v>-0.62364710300444948</v>
      </c>
      <c r="V512" s="5">
        <v>7796.8360817616276</v>
      </c>
      <c r="W512" s="5">
        <v>12502</v>
      </c>
      <c r="X512" s="5">
        <v>4705.1639182383724</v>
      </c>
      <c r="Y512" s="5" t="s">
        <v>94</v>
      </c>
    </row>
    <row r="513" spans="1:25" hidden="1" x14ac:dyDescent="0.25">
      <c r="A513" s="5" t="s">
        <v>1598</v>
      </c>
      <c r="B513" s="5" t="s">
        <v>1599</v>
      </c>
      <c r="C513" s="5" t="s">
        <v>1593</v>
      </c>
      <c r="D513" s="5">
        <v>94</v>
      </c>
      <c r="E513" s="5" t="s">
        <v>296</v>
      </c>
      <c r="F513" s="5" t="s">
        <v>52</v>
      </c>
      <c r="G513" s="5" t="s">
        <v>297</v>
      </c>
      <c r="H513" s="5" t="s">
        <v>298</v>
      </c>
      <c r="I513" s="5" t="s">
        <v>12</v>
      </c>
      <c r="J513" s="5">
        <v>625</v>
      </c>
      <c r="K513" s="5">
        <v>2018</v>
      </c>
      <c r="L513" s="5" t="s">
        <v>89</v>
      </c>
      <c r="M513" s="5" t="s">
        <v>90</v>
      </c>
      <c r="N513" s="5" t="s">
        <v>91</v>
      </c>
      <c r="O513" s="5">
        <v>336.04473190480894</v>
      </c>
      <c r="P513" s="5">
        <v>288.95526809519106</v>
      </c>
      <c r="Q513" s="5">
        <v>0.85987144168962337</v>
      </c>
      <c r="R513" s="5">
        <v>288.95526809519106</v>
      </c>
      <c r="S513" s="5">
        <v>0.85987144168962337</v>
      </c>
      <c r="T513" s="5">
        <v>-0.66280116563555491</v>
      </c>
      <c r="U513" s="5">
        <v>-0.62369010984903817</v>
      </c>
      <c r="V513" s="5">
        <v>556.95526809519106</v>
      </c>
      <c r="W513" s="5">
        <v>893</v>
      </c>
      <c r="X513" s="5">
        <v>336.04473190480894</v>
      </c>
      <c r="Y513" s="5" t="s">
        <v>94</v>
      </c>
    </row>
    <row r="514" spans="1:25" hidden="1" x14ac:dyDescent="0.25">
      <c r="A514" s="5" t="s">
        <v>1600</v>
      </c>
      <c r="B514" s="5" t="s">
        <v>1601</v>
      </c>
      <c r="C514" s="5" t="s">
        <v>1593</v>
      </c>
      <c r="D514" s="5">
        <v>94</v>
      </c>
      <c r="E514" s="5" t="s">
        <v>296</v>
      </c>
      <c r="F514" s="5" t="s">
        <v>52</v>
      </c>
      <c r="G514" s="5" t="s">
        <v>297</v>
      </c>
      <c r="H514" s="5" t="s">
        <v>298</v>
      </c>
      <c r="I514" s="5" t="s">
        <v>9</v>
      </c>
      <c r="J514" s="5">
        <v>13</v>
      </c>
      <c r="K514" s="5">
        <v>2018</v>
      </c>
      <c r="L514" s="5" t="s">
        <v>89</v>
      </c>
      <c r="M514" s="5" t="s">
        <v>90</v>
      </c>
      <c r="N514" s="5" t="s">
        <v>91</v>
      </c>
      <c r="O514" s="5">
        <v>6.9897304236200251</v>
      </c>
      <c r="P514" s="5">
        <v>6.0102695763799749</v>
      </c>
      <c r="Q514" s="5">
        <v>0.85987144168962371</v>
      </c>
      <c r="R514" s="5">
        <v>6.0102695763799749</v>
      </c>
      <c r="S514" s="5">
        <v>0.85987144168962371</v>
      </c>
      <c r="T514" s="5">
        <v>-0.65204077616561407</v>
      </c>
      <c r="U514" s="5">
        <v>-0.61168164313222084</v>
      </c>
      <c r="V514" s="5">
        <v>11.010269576379976</v>
      </c>
      <c r="W514" s="5">
        <v>18</v>
      </c>
      <c r="X514" s="5">
        <v>6.9897304236200251</v>
      </c>
      <c r="Y514" s="5" t="s">
        <v>94</v>
      </c>
    </row>
    <row r="515" spans="1:25" hidden="1" x14ac:dyDescent="0.25">
      <c r="A515" s="5" t="s">
        <v>1602</v>
      </c>
      <c r="B515" s="5" t="s">
        <v>1603</v>
      </c>
      <c r="C515" s="5" t="s">
        <v>1593</v>
      </c>
      <c r="D515" s="5">
        <v>94</v>
      </c>
      <c r="E515" s="5" t="s">
        <v>296</v>
      </c>
      <c r="F515" s="5" t="s">
        <v>52</v>
      </c>
      <c r="G515" s="5" t="s">
        <v>297</v>
      </c>
      <c r="H515" s="5" t="s">
        <v>298</v>
      </c>
      <c r="I515" s="5" t="s">
        <v>95</v>
      </c>
      <c r="J515" s="5">
        <v>10127</v>
      </c>
      <c r="K515" s="5">
        <v>2018</v>
      </c>
      <c r="L515" s="5" t="s">
        <v>89</v>
      </c>
      <c r="M515" s="5" t="s">
        <v>90</v>
      </c>
      <c r="N515" s="5" t="s">
        <v>91</v>
      </c>
      <c r="O515" s="5">
        <v>5445</v>
      </c>
      <c r="P515" s="5">
        <v>4682</v>
      </c>
      <c r="Q515" s="5">
        <v>0.85987144168962348</v>
      </c>
      <c r="R515" s="5">
        <v>4682</v>
      </c>
      <c r="S515" s="5">
        <v>0.85987144168962348</v>
      </c>
      <c r="T515" s="5">
        <v>-0.66274388355528024</v>
      </c>
      <c r="U515" s="5">
        <v>-0.62362618372848555</v>
      </c>
      <c r="V515" s="5">
        <v>9022</v>
      </c>
      <c r="W515" s="5">
        <v>14467</v>
      </c>
      <c r="X515" s="5">
        <v>5445</v>
      </c>
      <c r="Y515" s="5" t="s">
        <v>94</v>
      </c>
    </row>
    <row r="516" spans="1:25" hidden="1" x14ac:dyDescent="0.25">
      <c r="A516" s="5" t="s">
        <v>1604</v>
      </c>
      <c r="B516" s="5" t="s">
        <v>1605</v>
      </c>
      <c r="C516" s="5" t="s">
        <v>1593</v>
      </c>
      <c r="D516" s="5">
        <v>94</v>
      </c>
      <c r="E516" s="5" t="s">
        <v>296</v>
      </c>
      <c r="F516" s="5" t="s">
        <v>52</v>
      </c>
      <c r="G516" s="5" t="s">
        <v>297</v>
      </c>
      <c r="H516" s="5" t="s">
        <v>298</v>
      </c>
      <c r="I516" s="5" t="s">
        <v>71</v>
      </c>
      <c r="J516" s="5">
        <v>10127</v>
      </c>
      <c r="K516" s="5">
        <v>2018</v>
      </c>
      <c r="L516" s="5" t="s">
        <v>89</v>
      </c>
      <c r="M516" s="5" t="s">
        <v>90</v>
      </c>
      <c r="N516" s="5" t="s">
        <v>91</v>
      </c>
      <c r="O516" s="5">
        <v>5445</v>
      </c>
      <c r="P516" s="5">
        <v>4682</v>
      </c>
      <c r="Q516" s="5">
        <v>0.85987144168962348</v>
      </c>
      <c r="R516" s="5">
        <v>4682</v>
      </c>
      <c r="S516" s="5">
        <v>0.85987144168962348</v>
      </c>
      <c r="T516" s="5">
        <v>-0.66274388355528024</v>
      </c>
      <c r="U516" s="5">
        <v>-0.62362618372848555</v>
      </c>
      <c r="V516" s="5">
        <v>9022</v>
      </c>
      <c r="W516" s="5">
        <v>14467</v>
      </c>
      <c r="X516" s="5">
        <v>5445</v>
      </c>
      <c r="Y516" s="5" t="s">
        <v>94</v>
      </c>
    </row>
    <row r="517" spans="1:25" hidden="1" x14ac:dyDescent="0.25">
      <c r="A517" s="5" t="s">
        <v>1606</v>
      </c>
      <c r="B517" s="5" t="s">
        <v>1607</v>
      </c>
      <c r="C517" s="5" t="s">
        <v>1608</v>
      </c>
      <c r="D517" s="5">
        <v>95</v>
      </c>
      <c r="E517" s="5" t="s">
        <v>299</v>
      </c>
      <c r="F517" s="5" t="s">
        <v>53</v>
      </c>
      <c r="G517" s="5" t="s">
        <v>300</v>
      </c>
      <c r="H517" s="5" t="e">
        <v>#N/A</v>
      </c>
      <c r="I517" s="5" t="s">
        <v>95</v>
      </c>
      <c r="J517" s="5" t="s">
        <v>272</v>
      </c>
      <c r="K517" s="5">
        <v>2018</v>
      </c>
      <c r="L517" s="5" t="s">
        <v>89</v>
      </c>
      <c r="M517" s="5" t="s">
        <v>90</v>
      </c>
      <c r="N517" s="5" t="s">
        <v>91</v>
      </c>
      <c r="O517" s="5" t="s">
        <v>92</v>
      </c>
      <c r="P517" s="5" t="s">
        <v>93</v>
      </c>
      <c r="Q517" s="5" t="s">
        <v>93</v>
      </c>
      <c r="R517" s="5" t="s">
        <v>93</v>
      </c>
      <c r="S517" s="5" t="s">
        <v>93</v>
      </c>
      <c r="T517" s="5" t="s">
        <v>93</v>
      </c>
      <c r="U517" s="5" t="s">
        <v>93</v>
      </c>
      <c r="V517" s="5" t="s">
        <v>93</v>
      </c>
      <c r="W517" s="5" t="s">
        <v>93</v>
      </c>
      <c r="X517" s="5" t="s">
        <v>272</v>
      </c>
      <c r="Y517" s="5" t="s">
        <v>109</v>
      </c>
    </row>
    <row r="518" spans="1:25" hidden="1" x14ac:dyDescent="0.25">
      <c r="A518" s="5" t="s">
        <v>1609</v>
      </c>
      <c r="B518" s="5" t="s">
        <v>1610</v>
      </c>
      <c r="C518" s="5" t="s">
        <v>1608</v>
      </c>
      <c r="D518" s="5">
        <v>95</v>
      </c>
      <c r="E518" s="5" t="s">
        <v>299</v>
      </c>
      <c r="F518" s="5" t="s">
        <v>53</v>
      </c>
      <c r="G518" s="5" t="s">
        <v>300</v>
      </c>
      <c r="H518" s="5" t="e">
        <v>#N/A</v>
      </c>
      <c r="I518" s="5" t="s">
        <v>13</v>
      </c>
      <c r="J518" s="5" t="s">
        <v>272</v>
      </c>
      <c r="K518" s="5">
        <v>2018</v>
      </c>
      <c r="L518" s="5" t="s">
        <v>89</v>
      </c>
      <c r="M518" s="5" t="s">
        <v>90</v>
      </c>
      <c r="N518" s="5" t="s">
        <v>91</v>
      </c>
      <c r="O518" s="5" t="s">
        <v>92</v>
      </c>
      <c r="P518" s="5" t="s">
        <v>93</v>
      </c>
      <c r="Q518" s="5" t="s">
        <v>93</v>
      </c>
      <c r="R518" s="5" t="s">
        <v>93</v>
      </c>
      <c r="S518" s="5" t="s">
        <v>93</v>
      </c>
      <c r="T518" s="5" t="s">
        <v>93</v>
      </c>
      <c r="U518" s="5" t="s">
        <v>93</v>
      </c>
      <c r="V518" s="5" t="s">
        <v>93</v>
      </c>
      <c r="W518" s="5" t="s">
        <v>93</v>
      </c>
      <c r="X518" s="5" t="s">
        <v>272</v>
      </c>
      <c r="Y518" s="5" t="s">
        <v>109</v>
      </c>
    </row>
    <row r="519" spans="1:25" hidden="1" x14ac:dyDescent="0.25">
      <c r="A519" s="5" t="s">
        <v>1611</v>
      </c>
      <c r="B519" s="5" t="s">
        <v>1612</v>
      </c>
      <c r="C519" s="5" t="s">
        <v>1608</v>
      </c>
      <c r="D519" s="5">
        <v>95</v>
      </c>
      <c r="E519" s="5" t="s">
        <v>299</v>
      </c>
      <c r="F519" s="5" t="s">
        <v>53</v>
      </c>
      <c r="G519" s="5" t="s">
        <v>300</v>
      </c>
      <c r="H519" s="5" t="e">
        <v>#N/A</v>
      </c>
      <c r="I519" s="5" t="s">
        <v>71</v>
      </c>
      <c r="J519" s="5" t="s">
        <v>272</v>
      </c>
      <c r="K519" s="5">
        <v>2018</v>
      </c>
      <c r="L519" s="5" t="s">
        <v>89</v>
      </c>
      <c r="M519" s="5" t="s">
        <v>90</v>
      </c>
      <c r="N519" s="5" t="s">
        <v>91</v>
      </c>
      <c r="O519" s="5" t="s">
        <v>92</v>
      </c>
      <c r="P519" s="5" t="s">
        <v>93</v>
      </c>
      <c r="Q519" s="5" t="s">
        <v>93</v>
      </c>
      <c r="R519" s="5" t="s">
        <v>93</v>
      </c>
      <c r="S519" s="5" t="s">
        <v>93</v>
      </c>
      <c r="T519" s="5" t="s">
        <v>93</v>
      </c>
      <c r="U519" s="5" t="s">
        <v>93</v>
      </c>
      <c r="V519" s="5" t="s">
        <v>93</v>
      </c>
      <c r="W519" s="5" t="s">
        <v>93</v>
      </c>
      <c r="X519" s="5" t="s">
        <v>272</v>
      </c>
      <c r="Y519" s="5" t="s">
        <v>109</v>
      </c>
    </row>
    <row r="520" spans="1:25" hidden="1" x14ac:dyDescent="0.25">
      <c r="A520" s="5" t="s">
        <v>1613</v>
      </c>
      <c r="B520" s="5" t="s">
        <v>1614</v>
      </c>
      <c r="C520" s="5" t="s">
        <v>1615</v>
      </c>
      <c r="D520" s="5">
        <v>96</v>
      </c>
      <c r="E520" s="5" t="s">
        <v>302</v>
      </c>
      <c r="F520" s="5" t="s">
        <v>53</v>
      </c>
      <c r="G520" s="5" t="s">
        <v>303</v>
      </c>
      <c r="H520" s="5" t="s">
        <v>118</v>
      </c>
      <c r="I520" s="5" t="s">
        <v>95</v>
      </c>
      <c r="J520" s="5" t="s">
        <v>272</v>
      </c>
      <c r="K520" s="5">
        <v>2018</v>
      </c>
      <c r="L520" s="5" t="s">
        <v>89</v>
      </c>
      <c r="M520" s="5" t="s">
        <v>90</v>
      </c>
      <c r="N520" s="5" t="s">
        <v>91</v>
      </c>
      <c r="O520" s="5" t="s">
        <v>92</v>
      </c>
      <c r="P520" s="5" t="s">
        <v>93</v>
      </c>
      <c r="Q520" s="5" t="s">
        <v>93</v>
      </c>
      <c r="R520" s="5" t="s">
        <v>93</v>
      </c>
      <c r="S520" s="5" t="s">
        <v>93</v>
      </c>
      <c r="T520" s="5" t="s">
        <v>93</v>
      </c>
      <c r="U520" s="5" t="s">
        <v>93</v>
      </c>
      <c r="V520" s="5" t="s">
        <v>93</v>
      </c>
      <c r="W520" s="5" t="s">
        <v>93</v>
      </c>
      <c r="X520" s="5" t="s">
        <v>272</v>
      </c>
      <c r="Y520" s="5" t="s">
        <v>94</v>
      </c>
    </row>
    <row r="521" spans="1:25" hidden="1" x14ac:dyDescent="0.25">
      <c r="A521" s="5" t="s">
        <v>1616</v>
      </c>
      <c r="B521" s="5" t="s">
        <v>1617</v>
      </c>
      <c r="C521" s="5" t="s">
        <v>1615</v>
      </c>
      <c r="D521" s="5">
        <v>96</v>
      </c>
      <c r="E521" s="5" t="s">
        <v>302</v>
      </c>
      <c r="F521" s="5" t="s">
        <v>53</v>
      </c>
      <c r="G521" s="5" t="s">
        <v>303</v>
      </c>
      <c r="H521" s="5" t="s">
        <v>118</v>
      </c>
      <c r="I521" s="5" t="s">
        <v>5</v>
      </c>
      <c r="J521" s="5" t="s">
        <v>272</v>
      </c>
      <c r="K521" s="5">
        <v>2018</v>
      </c>
      <c r="L521" s="5" t="s">
        <v>89</v>
      </c>
      <c r="M521" s="5" t="s">
        <v>90</v>
      </c>
      <c r="N521" s="5" t="s">
        <v>91</v>
      </c>
      <c r="O521" s="5" t="s">
        <v>92</v>
      </c>
      <c r="P521" s="5" t="s">
        <v>93</v>
      </c>
      <c r="Q521" s="5" t="s">
        <v>93</v>
      </c>
      <c r="R521" s="5" t="s">
        <v>93</v>
      </c>
      <c r="S521" s="5" t="s">
        <v>93</v>
      </c>
      <c r="T521" s="5" t="s">
        <v>93</v>
      </c>
      <c r="U521" s="5" t="s">
        <v>93</v>
      </c>
      <c r="V521" s="5" t="s">
        <v>93</v>
      </c>
      <c r="W521" s="5" t="s">
        <v>93</v>
      </c>
      <c r="X521" s="5" t="s">
        <v>272</v>
      </c>
      <c r="Y521" s="5" t="s">
        <v>94</v>
      </c>
    </row>
    <row r="522" spans="1:25" hidden="1" x14ac:dyDescent="0.25">
      <c r="A522" s="5" t="s">
        <v>1618</v>
      </c>
      <c r="B522" s="5" t="s">
        <v>1619</v>
      </c>
      <c r="C522" s="5" t="s">
        <v>1615</v>
      </c>
      <c r="D522" s="5">
        <v>96</v>
      </c>
      <c r="E522" s="5" t="s">
        <v>302</v>
      </c>
      <c r="F522" s="5" t="s">
        <v>53</v>
      </c>
      <c r="G522" s="5" t="s">
        <v>303</v>
      </c>
      <c r="H522" s="5" t="s">
        <v>118</v>
      </c>
      <c r="I522" s="5" t="s">
        <v>71</v>
      </c>
      <c r="J522" s="5" t="s">
        <v>272</v>
      </c>
      <c r="K522" s="5">
        <v>2018</v>
      </c>
      <c r="L522" s="5" t="s">
        <v>89</v>
      </c>
      <c r="M522" s="5" t="s">
        <v>90</v>
      </c>
      <c r="N522" s="5" t="s">
        <v>91</v>
      </c>
      <c r="O522" s="5" t="s">
        <v>92</v>
      </c>
      <c r="P522" s="5" t="s">
        <v>93</v>
      </c>
      <c r="Q522" s="5" t="s">
        <v>93</v>
      </c>
      <c r="R522" s="5" t="s">
        <v>93</v>
      </c>
      <c r="S522" s="5" t="s">
        <v>93</v>
      </c>
      <c r="T522" s="5" t="s">
        <v>93</v>
      </c>
      <c r="U522" s="5" t="s">
        <v>93</v>
      </c>
      <c r="V522" s="5" t="s">
        <v>93</v>
      </c>
      <c r="W522" s="5" t="s">
        <v>93</v>
      </c>
      <c r="X522" s="5" t="s">
        <v>272</v>
      </c>
      <c r="Y522" s="5" t="s">
        <v>94</v>
      </c>
    </row>
    <row r="523" spans="1:25" hidden="1" x14ac:dyDescent="0.25">
      <c r="A523" s="5" t="s">
        <v>1620</v>
      </c>
      <c r="B523" s="5" t="s">
        <v>1621</v>
      </c>
      <c r="C523" s="5" t="s">
        <v>1622</v>
      </c>
      <c r="D523" s="5">
        <v>98</v>
      </c>
      <c r="E523" s="5" t="s">
        <v>304</v>
      </c>
      <c r="F523" s="5" t="s">
        <v>53</v>
      </c>
      <c r="G523" s="5" t="s">
        <v>305</v>
      </c>
      <c r="H523" s="5" t="s">
        <v>306</v>
      </c>
      <c r="I523" s="5" t="s">
        <v>15</v>
      </c>
      <c r="J523" s="5">
        <v>9861</v>
      </c>
      <c r="K523" s="5">
        <v>2018</v>
      </c>
      <c r="L523" s="5" t="s">
        <v>89</v>
      </c>
      <c r="M523" s="5" t="s">
        <v>90</v>
      </c>
      <c r="N523" s="5" t="s">
        <v>91</v>
      </c>
      <c r="O523" s="5">
        <v>9861</v>
      </c>
      <c r="P523" s="5">
        <v>0</v>
      </c>
      <c r="Q523" s="5">
        <v>0</v>
      </c>
      <c r="R523" s="5">
        <v>0</v>
      </c>
      <c r="S523" s="5">
        <v>0</v>
      </c>
      <c r="T523" s="5">
        <v>0.70019040650382258</v>
      </c>
      <c r="U523" s="5">
        <v>0.21142506142506143</v>
      </c>
      <c r="V523" s="5">
        <v>-1721</v>
      </c>
      <c r="W523" s="5">
        <v>8140</v>
      </c>
      <c r="X523" s="5">
        <v>9861</v>
      </c>
      <c r="Y523" s="5" t="s">
        <v>104</v>
      </c>
    </row>
    <row r="524" spans="1:25" hidden="1" x14ac:dyDescent="0.25">
      <c r="A524" s="5" t="s">
        <v>1623</v>
      </c>
      <c r="B524" s="5" t="s">
        <v>1624</v>
      </c>
      <c r="C524" s="5" t="s">
        <v>1622</v>
      </c>
      <c r="D524" s="5">
        <v>98</v>
      </c>
      <c r="E524" s="5" t="s">
        <v>304</v>
      </c>
      <c r="F524" s="5" t="s">
        <v>53</v>
      </c>
      <c r="G524" s="5" t="s">
        <v>305</v>
      </c>
      <c r="H524" s="5" t="s">
        <v>306</v>
      </c>
      <c r="I524" s="5" t="s">
        <v>132</v>
      </c>
      <c r="J524" s="5">
        <v>1600</v>
      </c>
      <c r="K524" s="5">
        <v>2018</v>
      </c>
      <c r="L524" s="5" t="s">
        <v>89</v>
      </c>
      <c r="M524" s="5" t="s">
        <v>90</v>
      </c>
      <c r="N524" s="5" t="s">
        <v>91</v>
      </c>
      <c r="O524" s="5">
        <v>1600</v>
      </c>
      <c r="P524" s="5">
        <v>0</v>
      </c>
      <c r="Q524" s="5">
        <v>0</v>
      </c>
      <c r="R524" s="5">
        <v>0</v>
      </c>
      <c r="S524" s="5">
        <v>0</v>
      </c>
      <c r="T524" s="5">
        <v>0.40346312837857373</v>
      </c>
      <c r="U524" s="5">
        <v>0</v>
      </c>
      <c r="V524" s="5">
        <v>0</v>
      </c>
      <c r="W524" s="5">
        <v>1600</v>
      </c>
      <c r="X524" s="5">
        <v>1600</v>
      </c>
      <c r="Y524" s="5" t="s">
        <v>104</v>
      </c>
    </row>
    <row r="525" spans="1:25" hidden="1" x14ac:dyDescent="0.25">
      <c r="A525" s="5" t="s">
        <v>1625</v>
      </c>
      <c r="B525" s="5" t="s">
        <v>1626</v>
      </c>
      <c r="C525" s="5" t="s">
        <v>1622</v>
      </c>
      <c r="D525" s="5">
        <v>98</v>
      </c>
      <c r="E525" s="5" t="s">
        <v>304</v>
      </c>
      <c r="F525" s="5" t="s">
        <v>53</v>
      </c>
      <c r="G525" s="5" t="s">
        <v>305</v>
      </c>
      <c r="H525" s="5" t="s">
        <v>306</v>
      </c>
      <c r="I525" s="5" t="s">
        <v>11</v>
      </c>
      <c r="J525" s="5">
        <v>3960</v>
      </c>
      <c r="K525" s="5">
        <v>2018</v>
      </c>
      <c r="L525" s="5" t="s">
        <v>89</v>
      </c>
      <c r="M525" s="5" t="s">
        <v>90</v>
      </c>
      <c r="N525" s="5" t="s">
        <v>91</v>
      </c>
      <c r="O525" s="5">
        <v>3960</v>
      </c>
      <c r="P525" s="5">
        <v>0</v>
      </c>
      <c r="Q525" s="5">
        <v>0</v>
      </c>
      <c r="R525" s="5">
        <v>0</v>
      </c>
      <c r="S525" s="5">
        <v>0</v>
      </c>
      <c r="T525" s="5">
        <v>0.70012664067884722</v>
      </c>
      <c r="U525" s="5">
        <v>0.21137962679718569</v>
      </c>
      <c r="V525" s="5">
        <v>-691</v>
      </c>
      <c r="W525" s="5">
        <v>3269</v>
      </c>
      <c r="X525" s="5">
        <v>3960</v>
      </c>
      <c r="Y525" s="5" t="s">
        <v>104</v>
      </c>
    </row>
    <row r="526" spans="1:25" hidden="1" x14ac:dyDescent="0.25">
      <c r="A526" s="5" t="s">
        <v>1627</v>
      </c>
      <c r="B526" s="5" t="s">
        <v>1628</v>
      </c>
      <c r="C526" s="5" t="s">
        <v>1622</v>
      </c>
      <c r="D526" s="5">
        <v>98</v>
      </c>
      <c r="E526" s="5" t="s">
        <v>304</v>
      </c>
      <c r="F526" s="5" t="s">
        <v>53</v>
      </c>
      <c r="G526" s="5" t="s">
        <v>305</v>
      </c>
      <c r="H526" s="5" t="s">
        <v>306</v>
      </c>
      <c r="I526" s="5" t="s">
        <v>14</v>
      </c>
      <c r="J526" s="5">
        <v>7694</v>
      </c>
      <c r="K526" s="5">
        <v>2018</v>
      </c>
      <c r="L526" s="5" t="s">
        <v>89</v>
      </c>
      <c r="M526" s="5" t="s">
        <v>90</v>
      </c>
      <c r="N526" s="5" t="s">
        <v>91</v>
      </c>
      <c r="O526" s="5">
        <v>7694</v>
      </c>
      <c r="P526" s="5">
        <v>0</v>
      </c>
      <c r="Q526" s="5">
        <v>0</v>
      </c>
      <c r="R526" s="5">
        <v>0</v>
      </c>
      <c r="S526" s="5">
        <v>0</v>
      </c>
      <c r="T526" s="5">
        <v>0.70024331754759017</v>
      </c>
      <c r="U526" s="5">
        <v>0.21146276176980003</v>
      </c>
      <c r="V526" s="5">
        <v>-1343</v>
      </c>
      <c r="W526" s="5">
        <v>6351</v>
      </c>
      <c r="X526" s="5">
        <v>7694</v>
      </c>
      <c r="Y526" s="5" t="s">
        <v>104</v>
      </c>
    </row>
    <row r="527" spans="1:25" hidden="1" x14ac:dyDescent="0.25">
      <c r="A527" s="5" t="s">
        <v>1629</v>
      </c>
      <c r="B527" s="5" t="s">
        <v>1630</v>
      </c>
      <c r="C527" s="5" t="s">
        <v>1622</v>
      </c>
      <c r="D527" s="5">
        <v>98</v>
      </c>
      <c r="E527" s="5" t="s">
        <v>304</v>
      </c>
      <c r="F527" s="5" t="s">
        <v>53</v>
      </c>
      <c r="G527" s="5" t="s">
        <v>305</v>
      </c>
      <c r="H527" s="5" t="s">
        <v>306</v>
      </c>
      <c r="I527" s="5" t="s">
        <v>4</v>
      </c>
      <c r="J527" s="5">
        <v>25625</v>
      </c>
      <c r="K527" s="5">
        <v>2018</v>
      </c>
      <c r="L527" s="5" t="s">
        <v>89</v>
      </c>
      <c r="M527" s="5" t="s">
        <v>90</v>
      </c>
      <c r="N527" s="5" t="s">
        <v>91</v>
      </c>
      <c r="O527" s="5">
        <v>25624.999999999996</v>
      </c>
      <c r="P527" s="5">
        <v>3.637978807091713E-12</v>
      </c>
      <c r="Q527" s="5">
        <v>1.4196990466699369E-16</v>
      </c>
      <c r="R527" s="5">
        <v>3.637978807091713E-12</v>
      </c>
      <c r="S527" s="5">
        <v>1.4196990466699369E-16</v>
      </c>
      <c r="T527" s="5">
        <v>0.70017220558317728</v>
      </c>
      <c r="U527" s="5">
        <v>0.21141209284735007</v>
      </c>
      <c r="V527" s="5">
        <v>-4471.9999999999964</v>
      </c>
      <c r="W527" s="5">
        <v>21153</v>
      </c>
      <c r="X527" s="5">
        <v>25624.999999999996</v>
      </c>
      <c r="Y527" s="5" t="s">
        <v>104</v>
      </c>
    </row>
    <row r="528" spans="1:25" hidden="1" x14ac:dyDescent="0.25">
      <c r="A528" s="5" t="s">
        <v>1631</v>
      </c>
      <c r="B528" s="5" t="s">
        <v>1632</v>
      </c>
      <c r="C528" s="5" t="s">
        <v>1622</v>
      </c>
      <c r="D528" s="5">
        <v>98</v>
      </c>
      <c r="E528" s="5" t="s">
        <v>304</v>
      </c>
      <c r="F528" s="5" t="s">
        <v>53</v>
      </c>
      <c r="G528" s="5" t="s">
        <v>305</v>
      </c>
      <c r="H528" s="5" t="s">
        <v>306</v>
      </c>
      <c r="I528" s="5" t="s">
        <v>13</v>
      </c>
      <c r="J528" s="5">
        <v>1011</v>
      </c>
      <c r="K528" s="5">
        <v>2018</v>
      </c>
      <c r="L528" s="5" t="s">
        <v>89</v>
      </c>
      <c r="M528" s="5" t="s">
        <v>90</v>
      </c>
      <c r="N528" s="5" t="s">
        <v>91</v>
      </c>
      <c r="O528" s="5">
        <v>1011</v>
      </c>
      <c r="P528" s="5">
        <v>0</v>
      </c>
      <c r="Q528" s="5">
        <v>0</v>
      </c>
      <c r="R528" s="5">
        <v>0</v>
      </c>
      <c r="S528" s="5">
        <v>0</v>
      </c>
      <c r="T528" s="5">
        <v>0.70132041102006959</v>
      </c>
      <c r="U528" s="5">
        <v>0.21223021582733814</v>
      </c>
      <c r="V528" s="5">
        <v>-177</v>
      </c>
      <c r="W528" s="5">
        <v>834</v>
      </c>
      <c r="X528" s="5">
        <v>1011</v>
      </c>
      <c r="Y528" s="5" t="s">
        <v>104</v>
      </c>
    </row>
    <row r="529" spans="1:25" hidden="1" x14ac:dyDescent="0.25">
      <c r="A529" s="5" t="s">
        <v>1633</v>
      </c>
      <c r="B529" s="5" t="s">
        <v>1634</v>
      </c>
      <c r="C529" s="5" t="s">
        <v>1622</v>
      </c>
      <c r="D529" s="5">
        <v>98</v>
      </c>
      <c r="E529" s="5" t="s">
        <v>304</v>
      </c>
      <c r="F529" s="5" t="s">
        <v>53</v>
      </c>
      <c r="G529" s="5" t="s">
        <v>305</v>
      </c>
      <c r="H529" s="5" t="s">
        <v>306</v>
      </c>
      <c r="I529" s="5" t="s">
        <v>5</v>
      </c>
      <c r="J529" s="5">
        <v>10494</v>
      </c>
      <c r="K529" s="5">
        <v>2018</v>
      </c>
      <c r="L529" s="5" t="s">
        <v>89</v>
      </c>
      <c r="M529" s="5" t="s">
        <v>90</v>
      </c>
      <c r="N529" s="5" t="s">
        <v>91</v>
      </c>
      <c r="O529" s="5">
        <v>10494</v>
      </c>
      <c r="P529" s="5">
        <v>0</v>
      </c>
      <c r="Q529" s="5">
        <v>0</v>
      </c>
      <c r="R529" s="5">
        <v>0</v>
      </c>
      <c r="S529" s="5">
        <v>0</v>
      </c>
      <c r="T529" s="5">
        <v>0.70009720295564504</v>
      </c>
      <c r="U529" s="5">
        <v>0.21135865173727347</v>
      </c>
      <c r="V529" s="5">
        <v>-1831</v>
      </c>
      <c r="W529" s="5">
        <v>8663</v>
      </c>
      <c r="X529" s="5">
        <v>10494</v>
      </c>
      <c r="Y529" s="5" t="s">
        <v>104</v>
      </c>
    </row>
    <row r="530" spans="1:25" hidden="1" x14ac:dyDescent="0.25">
      <c r="A530" s="5" t="s">
        <v>1635</v>
      </c>
      <c r="B530" s="5" t="s">
        <v>1636</v>
      </c>
      <c r="C530" s="5" t="s">
        <v>1622</v>
      </c>
      <c r="D530" s="5">
        <v>98</v>
      </c>
      <c r="E530" s="5" t="s">
        <v>304</v>
      </c>
      <c r="F530" s="5" t="s">
        <v>53</v>
      </c>
      <c r="G530" s="5" t="s">
        <v>305</v>
      </c>
      <c r="H530" s="5" t="s">
        <v>306</v>
      </c>
      <c r="I530" s="5" t="s">
        <v>7</v>
      </c>
      <c r="J530" s="5">
        <v>675</v>
      </c>
      <c r="K530" s="5">
        <v>2018</v>
      </c>
      <c r="L530" s="5" t="s">
        <v>89</v>
      </c>
      <c r="M530" s="5" t="s">
        <v>90</v>
      </c>
      <c r="N530" s="5" t="s">
        <v>91</v>
      </c>
      <c r="O530" s="5">
        <v>675</v>
      </c>
      <c r="P530" s="5">
        <v>0</v>
      </c>
      <c r="Q530" s="5">
        <v>0</v>
      </c>
      <c r="R530" s="5">
        <v>0</v>
      </c>
      <c r="S530" s="5">
        <v>0</v>
      </c>
      <c r="T530" s="5">
        <v>0.40346312837857384</v>
      </c>
      <c r="U530" s="5">
        <v>0</v>
      </c>
      <c r="V530" s="5">
        <v>0</v>
      </c>
      <c r="W530" s="5">
        <v>675</v>
      </c>
      <c r="X530" s="5">
        <v>675</v>
      </c>
      <c r="Y530" s="5" t="s">
        <v>104</v>
      </c>
    </row>
    <row r="531" spans="1:25" hidden="1" x14ac:dyDescent="0.25">
      <c r="A531" s="5" t="s">
        <v>1637</v>
      </c>
      <c r="B531" s="5" t="s">
        <v>1638</v>
      </c>
      <c r="C531" s="5" t="s">
        <v>1622</v>
      </c>
      <c r="D531" s="5">
        <v>98</v>
      </c>
      <c r="E531" s="5" t="s">
        <v>304</v>
      </c>
      <c r="F531" s="5" t="s">
        <v>53</v>
      </c>
      <c r="G531" s="5" t="s">
        <v>305</v>
      </c>
      <c r="H531" s="5" t="s">
        <v>306</v>
      </c>
      <c r="I531" s="5" t="s">
        <v>12</v>
      </c>
      <c r="J531" s="5">
        <v>30871</v>
      </c>
      <c r="K531" s="5">
        <v>2018</v>
      </c>
      <c r="L531" s="5" t="s">
        <v>89</v>
      </c>
      <c r="M531" s="5" t="s">
        <v>90</v>
      </c>
      <c r="N531" s="5" t="s">
        <v>91</v>
      </c>
      <c r="O531" s="5">
        <v>30871</v>
      </c>
      <c r="P531" s="5">
        <v>0</v>
      </c>
      <c r="Q531" s="5">
        <v>0</v>
      </c>
      <c r="R531" s="5">
        <v>0</v>
      </c>
      <c r="S531" s="5">
        <v>0</v>
      </c>
      <c r="T531" s="5">
        <v>0.70013774274740803</v>
      </c>
      <c r="U531" s="5">
        <v>0.21138753727829226</v>
      </c>
      <c r="V531" s="5">
        <v>-5387</v>
      </c>
      <c r="W531" s="5">
        <v>25484</v>
      </c>
      <c r="X531" s="5">
        <v>30871</v>
      </c>
      <c r="Y531" s="5" t="s">
        <v>104</v>
      </c>
    </row>
    <row r="532" spans="1:25" hidden="1" x14ac:dyDescent="0.25">
      <c r="A532" s="5" t="s">
        <v>1639</v>
      </c>
      <c r="B532" s="5" t="s">
        <v>1640</v>
      </c>
      <c r="C532" s="5" t="s">
        <v>1622</v>
      </c>
      <c r="D532" s="5">
        <v>98</v>
      </c>
      <c r="E532" s="5" t="s">
        <v>304</v>
      </c>
      <c r="F532" s="5" t="s">
        <v>53</v>
      </c>
      <c r="G532" s="5" t="s">
        <v>305</v>
      </c>
      <c r="H532" s="5" t="s">
        <v>306</v>
      </c>
      <c r="I532" s="5" t="s">
        <v>9</v>
      </c>
      <c r="J532" s="5">
        <v>9279</v>
      </c>
      <c r="K532" s="5">
        <v>2018</v>
      </c>
      <c r="L532" s="5" t="s">
        <v>89</v>
      </c>
      <c r="M532" s="5" t="s">
        <v>90</v>
      </c>
      <c r="N532" s="5" t="s">
        <v>91</v>
      </c>
      <c r="O532" s="5">
        <v>9279</v>
      </c>
      <c r="P532" s="5">
        <v>0</v>
      </c>
      <c r="Q532" s="5">
        <v>0</v>
      </c>
      <c r="R532" s="5">
        <v>0</v>
      </c>
      <c r="S532" s="5">
        <v>0</v>
      </c>
      <c r="T532" s="5">
        <v>0.70009587052542888</v>
      </c>
      <c r="U532" s="5">
        <v>0.21135770234986945</v>
      </c>
      <c r="V532" s="5">
        <v>-1619</v>
      </c>
      <c r="W532" s="5">
        <v>7660</v>
      </c>
      <c r="X532" s="5">
        <v>9279</v>
      </c>
      <c r="Y532" s="5" t="s">
        <v>104</v>
      </c>
    </row>
    <row r="533" spans="1:25" hidden="1" x14ac:dyDescent="0.25">
      <c r="A533" s="5" t="s">
        <v>1641</v>
      </c>
      <c r="B533" s="5" t="s">
        <v>1642</v>
      </c>
      <c r="C533" s="5" t="s">
        <v>1622</v>
      </c>
      <c r="D533" s="5">
        <v>98</v>
      </c>
      <c r="E533" s="5" t="s">
        <v>304</v>
      </c>
      <c r="F533" s="5" t="s">
        <v>53</v>
      </c>
      <c r="G533" s="5" t="s">
        <v>305</v>
      </c>
      <c r="H533" s="5" t="s">
        <v>306</v>
      </c>
      <c r="I533" s="5" t="s">
        <v>95</v>
      </c>
      <c r="J533" s="5">
        <v>99470</v>
      </c>
      <c r="K533" s="5">
        <v>2018</v>
      </c>
      <c r="L533" s="5" t="s">
        <v>89</v>
      </c>
      <c r="M533" s="5" t="s">
        <v>90</v>
      </c>
      <c r="N533" s="5" t="s">
        <v>91</v>
      </c>
      <c r="O533" s="5">
        <v>99470</v>
      </c>
      <c r="P533" s="5">
        <v>0</v>
      </c>
      <c r="Q533" s="5">
        <v>0</v>
      </c>
      <c r="R533" s="5">
        <v>0</v>
      </c>
      <c r="S533" s="5">
        <v>0</v>
      </c>
      <c r="T533" s="5">
        <v>0.69772802028258563</v>
      </c>
      <c r="U533" s="5">
        <v>0.20967055418404698</v>
      </c>
      <c r="V533" s="5">
        <v>-17241</v>
      </c>
      <c r="W533" s="5">
        <v>82229</v>
      </c>
      <c r="X533" s="5">
        <v>99470</v>
      </c>
      <c r="Y533" s="5" t="s">
        <v>104</v>
      </c>
    </row>
    <row r="534" spans="1:25" hidden="1" x14ac:dyDescent="0.25">
      <c r="A534" s="5" t="s">
        <v>1643</v>
      </c>
      <c r="B534" s="5" t="s">
        <v>1644</v>
      </c>
      <c r="C534" s="5" t="s">
        <v>1622</v>
      </c>
      <c r="D534" s="5">
        <v>98</v>
      </c>
      <c r="E534" s="5" t="s">
        <v>304</v>
      </c>
      <c r="F534" s="5" t="s">
        <v>53</v>
      </c>
      <c r="G534" s="5" t="s">
        <v>305</v>
      </c>
      <c r="H534" s="5" t="s">
        <v>306</v>
      </c>
      <c r="I534" s="5" t="s">
        <v>71</v>
      </c>
      <c r="J534" s="5">
        <v>101070</v>
      </c>
      <c r="K534" s="5">
        <v>2018</v>
      </c>
      <c r="L534" s="5" t="s">
        <v>89</v>
      </c>
      <c r="M534" s="5" t="s">
        <v>90</v>
      </c>
      <c r="N534" s="5" t="s">
        <v>91</v>
      </c>
      <c r="O534" s="5">
        <v>101070</v>
      </c>
      <c r="P534" s="5">
        <v>0</v>
      </c>
      <c r="Q534" s="5">
        <v>0</v>
      </c>
      <c r="R534" s="5">
        <v>0</v>
      </c>
      <c r="S534" s="5">
        <v>0</v>
      </c>
      <c r="T534" s="5">
        <v>0.69211154117575613</v>
      </c>
      <c r="U534" s="5">
        <v>0.20566868267544644</v>
      </c>
      <c r="V534" s="5">
        <v>-17241</v>
      </c>
      <c r="W534" s="5">
        <v>83829</v>
      </c>
      <c r="X534" s="5">
        <v>101070</v>
      </c>
      <c r="Y534" s="5" t="s">
        <v>104</v>
      </c>
    </row>
    <row r="535" spans="1:25" hidden="1" x14ac:dyDescent="0.25">
      <c r="A535" s="5" t="s">
        <v>1645</v>
      </c>
      <c r="B535" s="5" t="s">
        <v>1646</v>
      </c>
      <c r="C535" s="5" t="s">
        <v>1647</v>
      </c>
      <c r="D535" s="5">
        <v>99</v>
      </c>
      <c r="E535" s="5" t="s">
        <v>307</v>
      </c>
      <c r="F535" s="5" t="s">
        <v>53</v>
      </c>
      <c r="G535" s="5" t="s">
        <v>308</v>
      </c>
      <c r="H535" s="5" t="s">
        <v>309</v>
      </c>
      <c r="I535" s="5" t="s">
        <v>16</v>
      </c>
      <c r="J535" s="5">
        <v>14</v>
      </c>
      <c r="K535" s="5">
        <v>2018</v>
      </c>
      <c r="L535" s="5" t="s">
        <v>89</v>
      </c>
      <c r="M535" s="5" t="s">
        <v>90</v>
      </c>
      <c r="N535" s="5" t="s">
        <v>91</v>
      </c>
      <c r="O535" s="5">
        <v>16.156400289874171</v>
      </c>
      <c r="P535" s="5">
        <v>0</v>
      </c>
      <c r="Q535" s="5">
        <v>0</v>
      </c>
      <c r="R535" s="5">
        <v>-2.1564002898741705</v>
      </c>
      <c r="S535" s="5">
        <v>-0.133470343095279</v>
      </c>
      <c r="T535" s="5">
        <v>9.7750181171356587E-3</v>
      </c>
      <c r="U535" s="5">
        <v>9.7750181171356587E-3</v>
      </c>
      <c r="V535" s="5">
        <v>-0.15640028987417054</v>
      </c>
      <c r="W535" s="5">
        <v>16</v>
      </c>
      <c r="X535" s="5">
        <v>16.156400289874171</v>
      </c>
      <c r="Y535" s="5" t="s">
        <v>94</v>
      </c>
    </row>
    <row r="536" spans="1:25" hidden="1" x14ac:dyDescent="0.25">
      <c r="A536" s="5" t="s">
        <v>1648</v>
      </c>
      <c r="B536" s="5" t="s">
        <v>1649</v>
      </c>
      <c r="C536" s="5" t="s">
        <v>1647</v>
      </c>
      <c r="D536" s="5">
        <v>99</v>
      </c>
      <c r="E536" s="5" t="s">
        <v>307</v>
      </c>
      <c r="F536" s="5" t="s">
        <v>53</v>
      </c>
      <c r="G536" s="5" t="s">
        <v>308</v>
      </c>
      <c r="H536" s="5" t="s">
        <v>309</v>
      </c>
      <c r="I536" s="5" t="s">
        <v>15</v>
      </c>
      <c r="J536" s="5">
        <v>5985</v>
      </c>
      <c r="K536" s="5">
        <v>2018</v>
      </c>
      <c r="L536" s="5" t="s">
        <v>89</v>
      </c>
      <c r="M536" s="5" t="s">
        <v>90</v>
      </c>
      <c r="N536" s="5" t="s">
        <v>91</v>
      </c>
      <c r="O536" s="5">
        <v>6906.8611239212069</v>
      </c>
      <c r="P536" s="5">
        <v>0</v>
      </c>
      <c r="Q536" s="5">
        <v>0</v>
      </c>
      <c r="R536" s="5">
        <v>-921.86112392120685</v>
      </c>
      <c r="S536" s="5">
        <v>-0.13347034309527886</v>
      </c>
      <c r="T536" s="5">
        <v>-9.4849958524011388E-3</v>
      </c>
      <c r="U536" s="5">
        <v>-9.4849958524011388E-3</v>
      </c>
      <c r="V536" s="5">
        <v>66.138876078793146</v>
      </c>
      <c r="W536" s="5">
        <v>6973</v>
      </c>
      <c r="X536" s="5">
        <v>6906.8611239212069</v>
      </c>
      <c r="Y536" s="5" t="s">
        <v>94</v>
      </c>
    </row>
    <row r="537" spans="1:25" hidden="1" x14ac:dyDescent="0.25">
      <c r="A537" s="5" t="s">
        <v>1650</v>
      </c>
      <c r="B537" s="5" t="s">
        <v>1651</v>
      </c>
      <c r="C537" s="5" t="s">
        <v>1647</v>
      </c>
      <c r="D537" s="5">
        <v>99</v>
      </c>
      <c r="E537" s="5" t="s">
        <v>307</v>
      </c>
      <c r="F537" s="5" t="s">
        <v>53</v>
      </c>
      <c r="G537" s="5" t="s">
        <v>308</v>
      </c>
      <c r="H537" s="5" t="s">
        <v>309</v>
      </c>
      <c r="I537" s="5" t="s">
        <v>95</v>
      </c>
      <c r="J537" s="5">
        <v>12629</v>
      </c>
      <c r="K537" s="5">
        <v>2018</v>
      </c>
      <c r="L537" s="5" t="s">
        <v>89</v>
      </c>
      <c r="M537" s="5" t="s">
        <v>90</v>
      </c>
      <c r="N537" s="5" t="s">
        <v>91</v>
      </c>
      <c r="O537" s="5">
        <v>14574.227090058634</v>
      </c>
      <c r="P537" s="5">
        <v>0</v>
      </c>
      <c r="Q537" s="5">
        <v>0</v>
      </c>
      <c r="R537" s="5">
        <v>-1945.2270900586336</v>
      </c>
      <c r="S537" s="5">
        <v>-0.13347034309527886</v>
      </c>
      <c r="T537" s="5">
        <v>-8.3536034524982223E-3</v>
      </c>
      <c r="U537" s="5">
        <v>-8.3536034524982223E-3</v>
      </c>
      <c r="V537" s="5">
        <v>122.77290994136638</v>
      </c>
      <c r="W537" s="5">
        <v>14697</v>
      </c>
      <c r="X537" s="5">
        <v>14574.227090058634</v>
      </c>
      <c r="Y537" s="5" t="s">
        <v>94</v>
      </c>
    </row>
    <row r="538" spans="1:25" hidden="1" x14ac:dyDescent="0.25">
      <c r="A538" s="5" t="s">
        <v>1652</v>
      </c>
      <c r="B538" s="5" t="s">
        <v>1653</v>
      </c>
      <c r="C538" s="5" t="s">
        <v>1647</v>
      </c>
      <c r="D538" s="5">
        <v>99</v>
      </c>
      <c r="E538" s="5" t="s">
        <v>307</v>
      </c>
      <c r="F538" s="5" t="s">
        <v>53</v>
      </c>
      <c r="G538" s="5" t="s">
        <v>308</v>
      </c>
      <c r="H538" s="5" t="s">
        <v>309</v>
      </c>
      <c r="I538" s="5" t="s">
        <v>11</v>
      </c>
      <c r="J538" s="5">
        <v>497</v>
      </c>
      <c r="K538" s="5">
        <v>2018</v>
      </c>
      <c r="L538" s="5" t="s">
        <v>89</v>
      </c>
      <c r="M538" s="5" t="s">
        <v>90</v>
      </c>
      <c r="N538" s="5" t="s">
        <v>91</v>
      </c>
      <c r="O538" s="5">
        <v>573.55221029053291</v>
      </c>
      <c r="P538" s="5">
        <v>0</v>
      </c>
      <c r="Q538" s="1">
        <v>0</v>
      </c>
      <c r="R538" s="5">
        <v>-76.552210290532912</v>
      </c>
      <c r="S538" s="5">
        <v>-0.13347034309527878</v>
      </c>
      <c r="T538" s="5">
        <v>-7.6951379056524015E-3</v>
      </c>
      <c r="U538" s="5">
        <v>-7.6951379056524015E-3</v>
      </c>
      <c r="V538" s="5">
        <v>4.447789709467088</v>
      </c>
      <c r="W538" s="5">
        <v>578</v>
      </c>
      <c r="X538" s="5">
        <v>573.55221029053291</v>
      </c>
      <c r="Y538" s="5" t="s">
        <v>94</v>
      </c>
    </row>
    <row r="539" spans="1:25" hidden="1" x14ac:dyDescent="0.25">
      <c r="A539" s="5" t="s">
        <v>1654</v>
      </c>
      <c r="B539" s="5" t="s">
        <v>1655</v>
      </c>
      <c r="C539" s="5" t="s">
        <v>1647</v>
      </c>
      <c r="D539" s="5">
        <v>99</v>
      </c>
      <c r="E539" s="5" t="s">
        <v>307</v>
      </c>
      <c r="F539" s="5" t="s">
        <v>53</v>
      </c>
      <c r="G539" s="5" t="s">
        <v>308</v>
      </c>
      <c r="H539" s="5" t="s">
        <v>309</v>
      </c>
      <c r="I539" s="5" t="s">
        <v>14</v>
      </c>
      <c r="J539" s="5">
        <v>529</v>
      </c>
      <c r="K539" s="5">
        <v>2018</v>
      </c>
      <c r="L539" s="5" t="s">
        <v>89</v>
      </c>
      <c r="M539" s="5" t="s">
        <v>90</v>
      </c>
      <c r="N539" s="5" t="s">
        <v>91</v>
      </c>
      <c r="O539" s="5">
        <v>610.48112523881684</v>
      </c>
      <c r="P539" s="5">
        <v>0</v>
      </c>
      <c r="Q539" s="5">
        <v>0</v>
      </c>
      <c r="R539" s="5">
        <v>-81.481125238816844</v>
      </c>
      <c r="S539" s="5">
        <v>-0.13347034309527894</v>
      </c>
      <c r="T539" s="5">
        <v>-8.9592122746479808E-3</v>
      </c>
      <c r="U539" s="5">
        <v>-8.9592122746479808E-3</v>
      </c>
      <c r="V539" s="5">
        <v>5.5188747611831559</v>
      </c>
      <c r="W539" s="5">
        <v>616</v>
      </c>
      <c r="X539" s="5">
        <v>610.48112523881684</v>
      </c>
      <c r="Y539" s="5" t="s">
        <v>94</v>
      </c>
    </row>
    <row r="540" spans="1:25" hidden="1" x14ac:dyDescent="0.25">
      <c r="A540" s="5" t="s">
        <v>1656</v>
      </c>
      <c r="B540" s="5" t="s">
        <v>1657</v>
      </c>
      <c r="C540" s="5" t="s">
        <v>1647</v>
      </c>
      <c r="D540" s="5">
        <v>99</v>
      </c>
      <c r="E540" s="5" t="s">
        <v>307</v>
      </c>
      <c r="F540" s="5" t="s">
        <v>53</v>
      </c>
      <c r="G540" s="5" t="s">
        <v>308</v>
      </c>
      <c r="H540" s="5" t="s">
        <v>309</v>
      </c>
      <c r="I540" s="5" t="s">
        <v>4</v>
      </c>
      <c r="J540" s="5">
        <v>376</v>
      </c>
      <c r="K540" s="5">
        <v>2018</v>
      </c>
      <c r="L540" s="5" t="s">
        <v>89</v>
      </c>
      <c r="M540" s="5" t="s">
        <v>90</v>
      </c>
      <c r="N540" s="5" t="s">
        <v>91</v>
      </c>
      <c r="O540" s="5">
        <v>433.91475064233475</v>
      </c>
      <c r="P540" s="5">
        <v>0</v>
      </c>
      <c r="Q540" s="5">
        <v>0</v>
      </c>
      <c r="R540" s="5">
        <v>-57.914750642334752</v>
      </c>
      <c r="S540" s="5">
        <v>-0.13347034309527878</v>
      </c>
      <c r="T540" s="5">
        <v>-9.3270533280028489E-3</v>
      </c>
      <c r="U540" s="5">
        <v>-9.3270533280028489E-3</v>
      </c>
      <c r="V540" s="5">
        <v>4.0852493576652478</v>
      </c>
      <c r="W540" s="5">
        <v>438</v>
      </c>
      <c r="X540" s="5">
        <v>433.91475064233475</v>
      </c>
      <c r="Y540" s="5" t="s">
        <v>94</v>
      </c>
    </row>
    <row r="541" spans="1:25" hidden="1" x14ac:dyDescent="0.25">
      <c r="A541" s="5" t="s">
        <v>1658</v>
      </c>
      <c r="B541" s="5" t="s">
        <v>1659</v>
      </c>
      <c r="C541" s="5" t="s">
        <v>1647</v>
      </c>
      <c r="D541" s="5">
        <v>99</v>
      </c>
      <c r="E541" s="5" t="s">
        <v>307</v>
      </c>
      <c r="F541" s="5" t="s">
        <v>53</v>
      </c>
      <c r="G541" s="5" t="s">
        <v>308</v>
      </c>
      <c r="H541" s="5" t="s">
        <v>309</v>
      </c>
      <c r="I541" s="5" t="s">
        <v>119</v>
      </c>
      <c r="J541" s="5">
        <v>2550</v>
      </c>
      <c r="K541" s="5">
        <v>2018</v>
      </c>
      <c r="L541" s="5" t="s">
        <v>89</v>
      </c>
      <c r="M541" s="5" t="s">
        <v>90</v>
      </c>
      <c r="N541" s="5" t="s">
        <v>91</v>
      </c>
      <c r="O541" s="5">
        <v>2942.7729099413659</v>
      </c>
      <c r="P541" s="5">
        <v>0</v>
      </c>
      <c r="Q541" s="5">
        <v>0</v>
      </c>
      <c r="R541" s="5">
        <v>-392.77290994136592</v>
      </c>
      <c r="S541" s="5">
        <v>-0.13347034309527875</v>
      </c>
      <c r="T541" s="5">
        <v>-0.1710498845235589</v>
      </c>
      <c r="U541" s="5">
        <v>-0.1710498845235589</v>
      </c>
      <c r="V541" s="5">
        <v>607.22709005863408</v>
      </c>
      <c r="W541" s="5">
        <v>3550</v>
      </c>
      <c r="X541" s="5">
        <v>2942.7729099413659</v>
      </c>
      <c r="Y541" s="5" t="s">
        <v>94</v>
      </c>
    </row>
    <row r="542" spans="1:25" hidden="1" x14ac:dyDescent="0.25">
      <c r="A542" s="5" t="s">
        <v>1660</v>
      </c>
      <c r="B542" s="5" t="s">
        <v>1661</v>
      </c>
      <c r="C542" s="5" t="s">
        <v>1647</v>
      </c>
      <c r="D542" s="5">
        <v>99</v>
      </c>
      <c r="E542" s="5" t="s">
        <v>307</v>
      </c>
      <c r="F542" s="5" t="s">
        <v>53</v>
      </c>
      <c r="G542" s="5" t="s">
        <v>308</v>
      </c>
      <c r="H542" s="5" t="s">
        <v>309</v>
      </c>
      <c r="I542" s="5" t="s">
        <v>13</v>
      </c>
      <c r="J542" s="5">
        <v>13</v>
      </c>
      <c r="K542" s="5">
        <v>2018</v>
      </c>
      <c r="L542" s="5" t="s">
        <v>89</v>
      </c>
      <c r="M542" s="5" t="s">
        <v>90</v>
      </c>
      <c r="N542" s="5" t="s">
        <v>91</v>
      </c>
      <c r="O542" s="5">
        <v>15.002371697740299</v>
      </c>
      <c r="P542" s="5">
        <v>0</v>
      </c>
      <c r="Q542" s="5">
        <v>0</v>
      </c>
      <c r="R542" s="5">
        <v>-2.0023716977402994</v>
      </c>
      <c r="S542" s="5">
        <v>-0.13347034309527889</v>
      </c>
      <c r="T542" s="5">
        <v>1.5811318268662926E-4</v>
      </c>
      <c r="U542" s="5">
        <v>1.5811318268662926E-4</v>
      </c>
      <c r="V542" s="5">
        <v>-2.3716977402994388E-3</v>
      </c>
      <c r="W542" s="5">
        <v>15</v>
      </c>
      <c r="X542" s="5">
        <v>15.002371697740299</v>
      </c>
      <c r="Y542" s="5" t="s">
        <v>94</v>
      </c>
    </row>
    <row r="543" spans="1:25" hidden="1" x14ac:dyDescent="0.25">
      <c r="A543" s="5" t="s">
        <v>1662</v>
      </c>
      <c r="B543" s="5" t="s">
        <v>1663</v>
      </c>
      <c r="C543" s="5" t="s">
        <v>1647</v>
      </c>
      <c r="D543" s="5">
        <v>99</v>
      </c>
      <c r="E543" s="5" t="s">
        <v>307</v>
      </c>
      <c r="F543" s="5" t="s">
        <v>53</v>
      </c>
      <c r="G543" s="5" t="s">
        <v>308</v>
      </c>
      <c r="H543" s="5" t="s">
        <v>309</v>
      </c>
      <c r="I543" s="5" t="s">
        <v>5</v>
      </c>
      <c r="J543" s="5">
        <v>111</v>
      </c>
      <c r="K543" s="5">
        <v>2018</v>
      </c>
      <c r="L543" s="5" t="s">
        <v>89</v>
      </c>
      <c r="M543" s="5" t="s">
        <v>90</v>
      </c>
      <c r="N543" s="5" t="s">
        <v>91</v>
      </c>
      <c r="O543" s="5">
        <v>128.09717372685947</v>
      </c>
      <c r="P543" s="5">
        <v>0</v>
      </c>
      <c r="Q543" s="5">
        <v>0</v>
      </c>
      <c r="R543" s="5">
        <v>-17.097173726859467</v>
      </c>
      <c r="S543" s="5">
        <v>-0.1334703430952788</v>
      </c>
      <c r="T543" s="5">
        <v>-6.9986532801591742E-3</v>
      </c>
      <c r="U543" s="5">
        <v>-6.9986532801591742E-3</v>
      </c>
      <c r="V543" s="5">
        <v>0.90282627314053343</v>
      </c>
      <c r="W543" s="5">
        <v>129</v>
      </c>
      <c r="X543" s="5">
        <v>128.09717372685947</v>
      </c>
      <c r="Y543" s="5" t="s">
        <v>94</v>
      </c>
    </row>
    <row r="544" spans="1:25" hidden="1" x14ac:dyDescent="0.25">
      <c r="A544" s="5" t="s">
        <v>1664</v>
      </c>
      <c r="B544" s="5" t="s">
        <v>1665</v>
      </c>
      <c r="C544" s="5" t="s">
        <v>1647</v>
      </c>
      <c r="D544" s="5">
        <v>99</v>
      </c>
      <c r="E544" s="5" t="s">
        <v>307</v>
      </c>
      <c r="F544" s="5" t="s">
        <v>53</v>
      </c>
      <c r="G544" s="5" t="s">
        <v>308</v>
      </c>
      <c r="H544" s="5" t="s">
        <v>309</v>
      </c>
      <c r="I544" s="5" t="s">
        <v>7</v>
      </c>
      <c r="J544" s="5">
        <v>75</v>
      </c>
      <c r="K544" s="5">
        <v>2018</v>
      </c>
      <c r="L544" s="5" t="s">
        <v>89</v>
      </c>
      <c r="M544" s="5" t="s">
        <v>90</v>
      </c>
      <c r="N544" s="5" t="s">
        <v>91</v>
      </c>
      <c r="O544" s="5">
        <v>86.552144410040185</v>
      </c>
      <c r="P544" s="5">
        <v>0</v>
      </c>
      <c r="Q544" s="5">
        <v>0</v>
      </c>
      <c r="R544" s="5">
        <v>-11.552144410040185</v>
      </c>
      <c r="S544" s="5">
        <v>-0.13347034309527886</v>
      </c>
      <c r="T544" s="5">
        <v>0.15402859213386913</v>
      </c>
      <c r="U544" s="5">
        <v>0.15402859213386913</v>
      </c>
      <c r="V544" s="5">
        <v>-11.552144410040185</v>
      </c>
      <c r="W544" s="5">
        <v>75</v>
      </c>
      <c r="X544" s="5">
        <v>86.552144410040185</v>
      </c>
      <c r="Y544" s="5" t="s">
        <v>94</v>
      </c>
    </row>
    <row r="545" spans="1:25" hidden="1" x14ac:dyDescent="0.25">
      <c r="A545" s="5" t="s">
        <v>1666</v>
      </c>
      <c r="B545" s="5" t="s">
        <v>1667</v>
      </c>
      <c r="C545" s="5" t="s">
        <v>1647</v>
      </c>
      <c r="D545" s="5">
        <v>99</v>
      </c>
      <c r="E545" s="5" t="s">
        <v>307</v>
      </c>
      <c r="F545" s="5" t="s">
        <v>53</v>
      </c>
      <c r="G545" s="5" t="s">
        <v>308</v>
      </c>
      <c r="H545" s="5" t="s">
        <v>309</v>
      </c>
      <c r="I545" s="5" t="s">
        <v>71</v>
      </c>
      <c r="J545" s="5">
        <v>15179</v>
      </c>
      <c r="K545" s="5">
        <v>2018</v>
      </c>
      <c r="L545" s="5" t="s">
        <v>89</v>
      </c>
      <c r="M545" s="5" t="s">
        <v>90</v>
      </c>
      <c r="N545" s="5" t="s">
        <v>91</v>
      </c>
      <c r="O545" s="5">
        <v>17517</v>
      </c>
      <c r="P545" s="5">
        <v>0</v>
      </c>
      <c r="Q545" s="5">
        <v>0</v>
      </c>
      <c r="R545" s="5">
        <v>-2338</v>
      </c>
      <c r="S545" s="5">
        <v>-0.13347034309527886</v>
      </c>
      <c r="T545" s="5">
        <v>-4.0006576423521678E-2</v>
      </c>
      <c r="U545" s="5">
        <v>-4.0006576423521678E-2</v>
      </c>
      <c r="V545" s="5">
        <v>730</v>
      </c>
      <c r="W545" s="5">
        <v>18247</v>
      </c>
      <c r="X545" s="5">
        <v>17517</v>
      </c>
      <c r="Y545" s="5" t="s">
        <v>94</v>
      </c>
    </row>
    <row r="546" spans="1:25" hidden="1" x14ac:dyDescent="0.25">
      <c r="A546" s="5" t="s">
        <v>1668</v>
      </c>
      <c r="B546" s="5" t="s">
        <v>1669</v>
      </c>
      <c r="C546" s="5" t="s">
        <v>1647</v>
      </c>
      <c r="D546" s="5">
        <v>99</v>
      </c>
      <c r="E546" s="5" t="s">
        <v>307</v>
      </c>
      <c r="F546" s="5" t="s">
        <v>53</v>
      </c>
      <c r="G546" s="5" t="s">
        <v>308</v>
      </c>
      <c r="H546" s="5" t="s">
        <v>309</v>
      </c>
      <c r="I546" s="5" t="s">
        <v>12</v>
      </c>
      <c r="J546" s="5">
        <v>3604</v>
      </c>
      <c r="K546" s="5">
        <v>2018</v>
      </c>
      <c r="L546" s="5" t="s">
        <v>89</v>
      </c>
      <c r="M546" s="5" t="s">
        <v>90</v>
      </c>
      <c r="N546" s="5" t="s">
        <v>91</v>
      </c>
      <c r="O546" s="5">
        <v>4159.1190460504649</v>
      </c>
      <c r="P546" s="5">
        <v>0</v>
      </c>
      <c r="Q546" s="5">
        <v>0</v>
      </c>
      <c r="R546" s="5">
        <v>-555.11904605046493</v>
      </c>
      <c r="S546" s="5">
        <v>-0.13347034309527897</v>
      </c>
      <c r="T546" s="5">
        <v>-9.2617803595843422E-3</v>
      </c>
      <c r="U546" s="5">
        <v>-9.2617803595843422E-3</v>
      </c>
      <c r="V546" s="5">
        <v>38.880953949535069</v>
      </c>
      <c r="W546" s="5">
        <v>4198</v>
      </c>
      <c r="X546" s="5">
        <v>4159.1190460504649</v>
      </c>
      <c r="Y546" s="5" t="s">
        <v>94</v>
      </c>
    </row>
    <row r="547" spans="1:25" hidden="1" x14ac:dyDescent="0.25">
      <c r="A547" s="5" t="s">
        <v>1670</v>
      </c>
      <c r="B547" s="5" t="s">
        <v>1671</v>
      </c>
      <c r="C547" s="5" t="s">
        <v>1647</v>
      </c>
      <c r="D547" s="5">
        <v>99</v>
      </c>
      <c r="E547" s="5" t="s">
        <v>307</v>
      </c>
      <c r="F547" s="5" t="s">
        <v>53</v>
      </c>
      <c r="G547" s="5" t="s">
        <v>308</v>
      </c>
      <c r="H547" s="5" t="s">
        <v>309</v>
      </c>
      <c r="I547" s="5" t="s">
        <v>9</v>
      </c>
      <c r="J547" s="5">
        <v>1425</v>
      </c>
      <c r="K547" s="5">
        <v>2018</v>
      </c>
      <c r="L547" s="5" t="s">
        <v>89</v>
      </c>
      <c r="M547" s="5" t="s">
        <v>90</v>
      </c>
      <c r="N547" s="5" t="s">
        <v>91</v>
      </c>
      <c r="O547" s="5">
        <v>1644.4907437907636</v>
      </c>
      <c r="P547" s="5">
        <v>0</v>
      </c>
      <c r="Q547" s="5">
        <v>0</v>
      </c>
      <c r="R547" s="5">
        <v>-219.49074379076364</v>
      </c>
      <c r="S547" s="5">
        <v>-0.13347034309527891</v>
      </c>
      <c r="T547" s="5">
        <v>-8.745784333475802E-3</v>
      </c>
      <c r="U547" s="5">
        <v>-8.745784333475802E-3</v>
      </c>
      <c r="V547" s="5">
        <v>14.509256209236355</v>
      </c>
      <c r="W547" s="5">
        <v>1659</v>
      </c>
      <c r="X547" s="5">
        <v>1644.4907437907636</v>
      </c>
      <c r="Y547" s="5" t="s">
        <v>94</v>
      </c>
    </row>
    <row r="548" spans="1:25" hidden="1" x14ac:dyDescent="0.25">
      <c r="A548" s="5" t="s">
        <v>1672</v>
      </c>
      <c r="B548" s="5" t="s">
        <v>1673</v>
      </c>
      <c r="C548" s="5" t="s">
        <v>1674</v>
      </c>
      <c r="D548" s="5">
        <v>100</v>
      </c>
      <c r="E548" s="5" t="s">
        <v>310</v>
      </c>
      <c r="F548" s="5" t="s">
        <v>53</v>
      </c>
      <c r="G548" s="5" t="s">
        <v>311</v>
      </c>
      <c r="H548" s="5" t="s">
        <v>88</v>
      </c>
      <c r="I548" s="5" t="s">
        <v>13</v>
      </c>
      <c r="J548" s="5">
        <v>41182</v>
      </c>
      <c r="K548" s="5">
        <v>2018</v>
      </c>
      <c r="L548" s="5" t="s">
        <v>89</v>
      </c>
      <c r="M548" s="5" t="s">
        <v>90</v>
      </c>
      <c r="N548" s="5" t="s">
        <v>91</v>
      </c>
      <c r="O548" s="5">
        <v>41182</v>
      </c>
      <c r="P548" s="5">
        <v>0</v>
      </c>
      <c r="Q548" s="5">
        <v>0</v>
      </c>
      <c r="R548" s="5">
        <v>0</v>
      </c>
      <c r="S548" s="5">
        <v>0</v>
      </c>
      <c r="T548" s="5">
        <v>-0.2425880968145368</v>
      </c>
      <c r="U548" s="5">
        <v>-0.24258809681453689</v>
      </c>
      <c r="V548" s="5">
        <v>13190</v>
      </c>
      <c r="W548" s="5">
        <v>54372</v>
      </c>
      <c r="X548" s="5">
        <v>41182</v>
      </c>
      <c r="Y548" s="5" t="s">
        <v>94</v>
      </c>
    </row>
    <row r="549" spans="1:25" hidden="1" x14ac:dyDescent="0.25">
      <c r="A549" s="5" t="s">
        <v>1675</v>
      </c>
      <c r="B549" s="5" t="s">
        <v>1676</v>
      </c>
      <c r="C549" s="5" t="s">
        <v>1674</v>
      </c>
      <c r="D549" s="5">
        <v>100</v>
      </c>
      <c r="E549" s="5" t="s">
        <v>310</v>
      </c>
      <c r="F549" s="5" t="s">
        <v>53</v>
      </c>
      <c r="G549" s="5" t="s">
        <v>311</v>
      </c>
      <c r="H549" s="5" t="s">
        <v>88</v>
      </c>
      <c r="I549" s="5" t="s">
        <v>5</v>
      </c>
      <c r="J549" s="5">
        <v>14373</v>
      </c>
      <c r="K549" s="5">
        <v>2018</v>
      </c>
      <c r="L549" s="5" t="s">
        <v>89</v>
      </c>
      <c r="M549" s="5" t="s">
        <v>90</v>
      </c>
      <c r="N549" s="5" t="s">
        <v>91</v>
      </c>
      <c r="O549" s="5">
        <v>14373</v>
      </c>
      <c r="P549" s="5">
        <v>0</v>
      </c>
      <c r="Q549" s="5">
        <v>0</v>
      </c>
      <c r="R549" s="5">
        <v>0</v>
      </c>
      <c r="S549" s="5">
        <v>0</v>
      </c>
      <c r="T549" s="5">
        <v>-0.24260947462718027</v>
      </c>
      <c r="U549" s="5">
        <v>-0.24260947462718027</v>
      </c>
      <c r="V549" s="5">
        <v>4604</v>
      </c>
      <c r="W549" s="5">
        <v>18977</v>
      </c>
      <c r="X549" s="5">
        <v>14373</v>
      </c>
      <c r="Y549" s="5" t="s">
        <v>94</v>
      </c>
    </row>
    <row r="550" spans="1:25" hidden="1" x14ac:dyDescent="0.25">
      <c r="A550" s="5" t="s">
        <v>1677</v>
      </c>
      <c r="B550" s="5" t="s">
        <v>1678</v>
      </c>
      <c r="C550" s="5" t="s">
        <v>1674</v>
      </c>
      <c r="D550" s="5">
        <v>100</v>
      </c>
      <c r="E550" s="5" t="s">
        <v>310</v>
      </c>
      <c r="F550" s="5" t="s">
        <v>53</v>
      </c>
      <c r="G550" s="5" t="s">
        <v>311</v>
      </c>
      <c r="H550" s="5" t="s">
        <v>88</v>
      </c>
      <c r="I550" s="5" t="s">
        <v>95</v>
      </c>
      <c r="J550" s="5">
        <v>55555</v>
      </c>
      <c r="K550" s="5">
        <v>2018</v>
      </c>
      <c r="L550" s="5" t="s">
        <v>89</v>
      </c>
      <c r="M550" s="5" t="s">
        <v>90</v>
      </c>
      <c r="N550" s="5" t="s">
        <v>91</v>
      </c>
      <c r="O550" s="5">
        <v>55555</v>
      </c>
      <c r="P550" s="5">
        <v>0</v>
      </c>
      <c r="Q550" s="5">
        <v>0</v>
      </c>
      <c r="R550" s="5">
        <v>0</v>
      </c>
      <c r="S550" s="5">
        <v>0</v>
      </c>
      <c r="T550" s="5">
        <v>-0.24259362772498602</v>
      </c>
      <c r="U550" s="5">
        <v>-0.24259362772498602</v>
      </c>
      <c r="V550" s="5">
        <v>17794</v>
      </c>
      <c r="W550" s="5">
        <v>73349</v>
      </c>
      <c r="X550" s="5">
        <v>55555</v>
      </c>
      <c r="Y550" s="5" t="s">
        <v>94</v>
      </c>
    </row>
    <row r="551" spans="1:25" hidden="1" x14ac:dyDescent="0.25">
      <c r="A551" s="5" t="s">
        <v>1679</v>
      </c>
      <c r="B551" s="5" t="s">
        <v>1680</v>
      </c>
      <c r="C551" s="5" t="s">
        <v>1674</v>
      </c>
      <c r="D551" s="5">
        <v>100</v>
      </c>
      <c r="E551" s="5" t="s">
        <v>310</v>
      </c>
      <c r="F551" s="5" t="s">
        <v>53</v>
      </c>
      <c r="G551" s="5" t="s">
        <v>311</v>
      </c>
      <c r="H551" s="5" t="s">
        <v>88</v>
      </c>
      <c r="I551" s="5" t="s">
        <v>71</v>
      </c>
      <c r="J551" s="5">
        <v>55555</v>
      </c>
      <c r="K551" s="5">
        <v>2018</v>
      </c>
      <c r="L551" s="5" t="s">
        <v>89</v>
      </c>
      <c r="M551" s="5" t="s">
        <v>90</v>
      </c>
      <c r="N551" s="5" t="s">
        <v>91</v>
      </c>
      <c r="O551" s="5">
        <v>55555</v>
      </c>
      <c r="P551" s="5">
        <v>0</v>
      </c>
      <c r="Q551" s="5">
        <v>0</v>
      </c>
      <c r="R551" s="5">
        <v>0</v>
      </c>
      <c r="S551" s="5">
        <v>0</v>
      </c>
      <c r="T551" s="5">
        <v>-0.24259362772498602</v>
      </c>
      <c r="U551" s="5">
        <v>-0.24259362772498602</v>
      </c>
      <c r="V551" s="5">
        <v>17794</v>
      </c>
      <c r="W551" s="5">
        <v>73349</v>
      </c>
      <c r="X551" s="5">
        <v>55555</v>
      </c>
      <c r="Y551" s="5" t="s">
        <v>94</v>
      </c>
    </row>
    <row r="552" spans="1:25" hidden="1" x14ac:dyDescent="0.25">
      <c r="A552" s="5" t="s">
        <v>1681</v>
      </c>
      <c r="B552" s="5" t="s">
        <v>1682</v>
      </c>
      <c r="C552" s="5" t="s">
        <v>1683</v>
      </c>
      <c r="D552" s="5">
        <v>103</v>
      </c>
      <c r="E552" s="5" t="s">
        <v>312</v>
      </c>
      <c r="F552" s="5" t="s">
        <v>53</v>
      </c>
      <c r="G552" s="5" t="s">
        <v>313</v>
      </c>
      <c r="H552" s="5" t="s">
        <v>306</v>
      </c>
      <c r="I552" s="5" t="s">
        <v>11</v>
      </c>
      <c r="J552" s="5">
        <v>248</v>
      </c>
      <c r="K552" s="5">
        <v>2018</v>
      </c>
      <c r="L552" s="5" t="s">
        <v>89</v>
      </c>
      <c r="M552" s="5" t="s">
        <v>90</v>
      </c>
      <c r="N552" s="5" t="s">
        <v>91</v>
      </c>
      <c r="O552" s="5">
        <v>248</v>
      </c>
      <c r="P552" s="5">
        <v>0</v>
      </c>
      <c r="Q552" s="1">
        <v>0</v>
      </c>
      <c r="R552" s="5">
        <v>0</v>
      </c>
      <c r="S552" s="5">
        <v>0</v>
      </c>
      <c r="T552" s="5">
        <v>0.68960609630041891</v>
      </c>
      <c r="U552" s="5">
        <v>0.20388349514563106</v>
      </c>
      <c r="V552" s="5">
        <v>-42</v>
      </c>
      <c r="W552" s="5">
        <v>206</v>
      </c>
      <c r="X552" s="5">
        <v>248</v>
      </c>
      <c r="Y552" s="5" t="s">
        <v>104</v>
      </c>
    </row>
    <row r="553" spans="1:25" hidden="1" x14ac:dyDescent="0.25">
      <c r="A553" s="5" t="s">
        <v>1684</v>
      </c>
      <c r="B553" s="5" t="s">
        <v>1685</v>
      </c>
      <c r="C553" s="5" t="s">
        <v>1683</v>
      </c>
      <c r="D553" s="5">
        <v>103</v>
      </c>
      <c r="E553" s="5" t="s">
        <v>312</v>
      </c>
      <c r="F553" s="5" t="s">
        <v>53</v>
      </c>
      <c r="G553" s="5" t="s">
        <v>313</v>
      </c>
      <c r="H553" s="5" t="s">
        <v>306</v>
      </c>
      <c r="I553" s="5" t="s">
        <v>13</v>
      </c>
      <c r="J553" s="5">
        <v>1417</v>
      </c>
      <c r="K553" s="5">
        <v>2018</v>
      </c>
      <c r="L553" s="5" t="s">
        <v>89</v>
      </c>
      <c r="M553" s="5" t="s">
        <v>90</v>
      </c>
      <c r="N553" s="5" t="s">
        <v>91</v>
      </c>
      <c r="O553" s="5">
        <v>1417</v>
      </c>
      <c r="P553" s="5">
        <v>0</v>
      </c>
      <c r="Q553" s="5">
        <v>0</v>
      </c>
      <c r="R553" s="5">
        <v>0</v>
      </c>
      <c r="S553" s="5">
        <v>0</v>
      </c>
      <c r="T553" s="5">
        <v>0.69251681098930973</v>
      </c>
      <c r="U553" s="5">
        <v>0.20595744680851064</v>
      </c>
      <c r="V553" s="5">
        <v>-242</v>
      </c>
      <c r="W553" s="5">
        <v>1175</v>
      </c>
      <c r="X553" s="5">
        <v>1417</v>
      </c>
      <c r="Y553" s="5" t="s">
        <v>120</v>
      </c>
    </row>
    <row r="554" spans="1:25" hidden="1" x14ac:dyDescent="0.25">
      <c r="A554" s="5" t="s">
        <v>1686</v>
      </c>
      <c r="B554" s="5" t="s">
        <v>1687</v>
      </c>
      <c r="C554" s="5" t="s">
        <v>1683</v>
      </c>
      <c r="D554" s="5">
        <v>103</v>
      </c>
      <c r="E554" s="5" t="s">
        <v>312</v>
      </c>
      <c r="F554" s="5" t="s">
        <v>53</v>
      </c>
      <c r="G554" s="5" t="s">
        <v>313</v>
      </c>
      <c r="H554" s="5" t="s">
        <v>306</v>
      </c>
      <c r="I554" s="5" t="s">
        <v>5</v>
      </c>
      <c r="J554" s="5">
        <v>14335</v>
      </c>
      <c r="K554" s="5">
        <v>2018</v>
      </c>
      <c r="L554" s="5" t="s">
        <v>89</v>
      </c>
      <c r="M554" s="5" t="s">
        <v>90</v>
      </c>
      <c r="N554" s="5" t="s">
        <v>91</v>
      </c>
      <c r="O554" s="5">
        <v>14335.000000000002</v>
      </c>
      <c r="P554" s="5">
        <v>0</v>
      </c>
      <c r="Q554" s="5">
        <v>0</v>
      </c>
      <c r="R554" s="5">
        <v>-1.8189894035458565E-12</v>
      </c>
      <c r="S554" s="5">
        <v>-1.2689148263312566E-16</v>
      </c>
      <c r="T554" s="5">
        <v>0.69206425107711156</v>
      </c>
      <c r="U554" s="5">
        <v>0.20563498738435676</v>
      </c>
      <c r="V554" s="5">
        <v>-2445.0000000000018</v>
      </c>
      <c r="W554" s="5">
        <v>11890</v>
      </c>
      <c r="X554" s="5">
        <v>14335.000000000002</v>
      </c>
      <c r="Y554" s="5" t="s">
        <v>120</v>
      </c>
    </row>
    <row r="555" spans="1:25" hidden="1" x14ac:dyDescent="0.25">
      <c r="A555" s="5" t="s">
        <v>1688</v>
      </c>
      <c r="B555" s="5" t="s">
        <v>1689</v>
      </c>
      <c r="C555" s="5" t="s">
        <v>1683</v>
      </c>
      <c r="D555" s="5">
        <v>103</v>
      </c>
      <c r="E555" s="5" t="s">
        <v>312</v>
      </c>
      <c r="F555" s="5" t="s">
        <v>53</v>
      </c>
      <c r="G555" s="5" t="s">
        <v>313</v>
      </c>
      <c r="H555" s="5" t="s">
        <v>306</v>
      </c>
      <c r="I555" s="5" t="s">
        <v>95</v>
      </c>
      <c r="J555" s="5">
        <v>16000</v>
      </c>
      <c r="K555" s="5">
        <v>2018</v>
      </c>
      <c r="L555" s="5" t="s">
        <v>89</v>
      </c>
      <c r="M555" s="5" t="s">
        <v>90</v>
      </c>
      <c r="N555" s="5" t="s">
        <v>91</v>
      </c>
      <c r="O555" s="5">
        <v>16000</v>
      </c>
      <c r="P555" s="5">
        <v>0</v>
      </c>
      <c r="Q555" s="5">
        <v>0</v>
      </c>
      <c r="R555" s="5">
        <v>0</v>
      </c>
      <c r="S555" s="5">
        <v>0</v>
      </c>
      <c r="T555" s="5">
        <v>0.69206616336803406</v>
      </c>
      <c r="U555" s="5">
        <v>0.20563634993595056</v>
      </c>
      <c r="V555" s="5">
        <v>-2729</v>
      </c>
      <c r="W555" s="5">
        <v>13271</v>
      </c>
      <c r="X555" s="5">
        <v>16000</v>
      </c>
      <c r="Y555" s="5" t="s">
        <v>120</v>
      </c>
    </row>
    <row r="556" spans="1:25" hidden="1" x14ac:dyDescent="0.25">
      <c r="A556" s="5" t="s">
        <v>1690</v>
      </c>
      <c r="B556" s="5" t="s">
        <v>1691</v>
      </c>
      <c r="C556" s="5" t="s">
        <v>1683</v>
      </c>
      <c r="D556" s="5">
        <v>103</v>
      </c>
      <c r="E556" s="5" t="s">
        <v>312</v>
      </c>
      <c r="F556" s="5" t="s">
        <v>53</v>
      </c>
      <c r="G556" s="5" t="s">
        <v>313</v>
      </c>
      <c r="H556" s="5" t="s">
        <v>306</v>
      </c>
      <c r="I556" s="5" t="s">
        <v>71</v>
      </c>
      <c r="J556" s="5">
        <v>16000</v>
      </c>
      <c r="K556" s="5">
        <v>2018</v>
      </c>
      <c r="L556" s="5" t="s">
        <v>89</v>
      </c>
      <c r="M556" s="5" t="s">
        <v>90</v>
      </c>
      <c r="N556" s="5" t="s">
        <v>91</v>
      </c>
      <c r="O556" s="5">
        <v>16000</v>
      </c>
      <c r="P556" s="5">
        <v>0</v>
      </c>
      <c r="Q556" s="5">
        <v>0</v>
      </c>
      <c r="R556" s="5">
        <v>0</v>
      </c>
      <c r="S556" s="5">
        <v>0</v>
      </c>
      <c r="T556" s="5">
        <v>0.69206616336803406</v>
      </c>
      <c r="U556" s="5">
        <v>0.20563634993595056</v>
      </c>
      <c r="V556" s="5">
        <v>-2729</v>
      </c>
      <c r="W556" s="5">
        <v>13271</v>
      </c>
      <c r="X556" s="5">
        <v>16000</v>
      </c>
      <c r="Y556" s="5" t="s">
        <v>120</v>
      </c>
    </row>
    <row r="557" spans="1:25" hidden="1" x14ac:dyDescent="0.25">
      <c r="A557" s="5" t="s">
        <v>1692</v>
      </c>
      <c r="B557" s="5" t="s">
        <v>1693</v>
      </c>
      <c r="C557" s="5" t="s">
        <v>1694</v>
      </c>
      <c r="D557" s="5">
        <v>104</v>
      </c>
      <c r="E557" s="5" t="s">
        <v>314</v>
      </c>
      <c r="F557" s="5" t="s">
        <v>53</v>
      </c>
      <c r="G557" s="5" t="s">
        <v>315</v>
      </c>
      <c r="H557" s="5" t="s">
        <v>118</v>
      </c>
      <c r="I557" s="5" t="s">
        <v>95</v>
      </c>
      <c r="J557" s="5" t="s">
        <v>272</v>
      </c>
      <c r="K557" s="5">
        <v>2018</v>
      </c>
      <c r="L557" s="5" t="s">
        <v>89</v>
      </c>
      <c r="M557" s="5" t="s">
        <v>90</v>
      </c>
      <c r="N557" s="5" t="s">
        <v>91</v>
      </c>
      <c r="O557" s="5" t="s">
        <v>92</v>
      </c>
      <c r="P557" s="5" t="s">
        <v>93</v>
      </c>
      <c r="Q557" s="5" t="s">
        <v>93</v>
      </c>
      <c r="R557" s="5" t="s">
        <v>93</v>
      </c>
      <c r="S557" s="5" t="s">
        <v>93</v>
      </c>
      <c r="T557" s="5" t="s">
        <v>93</v>
      </c>
      <c r="U557" s="5" t="s">
        <v>93</v>
      </c>
      <c r="V557" s="5" t="s">
        <v>93</v>
      </c>
      <c r="W557" s="5" t="s">
        <v>93</v>
      </c>
      <c r="X557" s="5" t="s">
        <v>272</v>
      </c>
      <c r="Y557" s="5" t="s">
        <v>120</v>
      </c>
    </row>
    <row r="558" spans="1:25" hidden="1" x14ac:dyDescent="0.25">
      <c r="A558" s="5" t="s">
        <v>1695</v>
      </c>
      <c r="B558" s="5" t="s">
        <v>1696</v>
      </c>
      <c r="C558" s="5" t="s">
        <v>1694</v>
      </c>
      <c r="D558" s="5">
        <v>104</v>
      </c>
      <c r="E558" s="5" t="s">
        <v>314</v>
      </c>
      <c r="F558" s="5" t="s">
        <v>53</v>
      </c>
      <c r="G558" s="5" t="s">
        <v>315</v>
      </c>
      <c r="H558" s="5" t="s">
        <v>118</v>
      </c>
      <c r="I558" s="5" t="s">
        <v>13</v>
      </c>
      <c r="J558" s="5" t="s">
        <v>272</v>
      </c>
      <c r="K558" s="5">
        <v>2018</v>
      </c>
      <c r="L558" s="5" t="s">
        <v>89</v>
      </c>
      <c r="M558" s="5" t="s">
        <v>90</v>
      </c>
      <c r="N558" s="5" t="s">
        <v>91</v>
      </c>
      <c r="O558" s="5" t="s">
        <v>92</v>
      </c>
      <c r="P558" s="5" t="s">
        <v>93</v>
      </c>
      <c r="Q558" s="5" t="s">
        <v>93</v>
      </c>
      <c r="R558" s="5" t="s">
        <v>93</v>
      </c>
      <c r="S558" s="5" t="s">
        <v>93</v>
      </c>
      <c r="T558" s="5" t="s">
        <v>93</v>
      </c>
      <c r="U558" s="5" t="s">
        <v>93</v>
      </c>
      <c r="V558" s="5" t="s">
        <v>93</v>
      </c>
      <c r="W558" s="5" t="s">
        <v>93</v>
      </c>
      <c r="X558" s="5" t="s">
        <v>272</v>
      </c>
      <c r="Y558" s="5" t="s">
        <v>120</v>
      </c>
    </row>
    <row r="559" spans="1:25" hidden="1" x14ac:dyDescent="0.25">
      <c r="A559" s="5" t="s">
        <v>1697</v>
      </c>
      <c r="B559" s="5" t="s">
        <v>1698</v>
      </c>
      <c r="C559" s="5" t="s">
        <v>1694</v>
      </c>
      <c r="D559" s="5">
        <v>104</v>
      </c>
      <c r="E559" s="5" t="s">
        <v>314</v>
      </c>
      <c r="F559" s="5" t="s">
        <v>53</v>
      </c>
      <c r="G559" s="5" t="s">
        <v>315</v>
      </c>
      <c r="H559" s="5" t="s">
        <v>118</v>
      </c>
      <c r="I559" s="5" t="s">
        <v>71</v>
      </c>
      <c r="J559" s="5" t="s">
        <v>272</v>
      </c>
      <c r="K559" s="5">
        <v>2018</v>
      </c>
      <c r="L559" s="5" t="s">
        <v>89</v>
      </c>
      <c r="M559" s="5" t="s">
        <v>90</v>
      </c>
      <c r="N559" s="5" t="s">
        <v>91</v>
      </c>
      <c r="O559" s="5" t="s">
        <v>92</v>
      </c>
      <c r="P559" s="5" t="s">
        <v>93</v>
      </c>
      <c r="Q559" s="5" t="s">
        <v>93</v>
      </c>
      <c r="R559" s="5" t="s">
        <v>93</v>
      </c>
      <c r="S559" s="5" t="s">
        <v>93</v>
      </c>
      <c r="T559" s="5" t="s">
        <v>93</v>
      </c>
      <c r="U559" s="5" t="s">
        <v>93</v>
      </c>
      <c r="V559" s="5" t="s">
        <v>93</v>
      </c>
      <c r="W559" s="5" t="s">
        <v>93</v>
      </c>
      <c r="X559" s="5" t="s">
        <v>272</v>
      </c>
      <c r="Y559" s="5" t="s">
        <v>120</v>
      </c>
    </row>
    <row r="560" spans="1:25" hidden="1" x14ac:dyDescent="0.25">
      <c r="A560" s="5" t="s">
        <v>1699</v>
      </c>
      <c r="B560" s="5" t="s">
        <v>1700</v>
      </c>
      <c r="C560" s="5" t="s">
        <v>1701</v>
      </c>
      <c r="D560" s="5">
        <v>105</v>
      </c>
      <c r="E560" s="5" t="s">
        <v>316</v>
      </c>
      <c r="F560" s="5" t="s">
        <v>317</v>
      </c>
      <c r="G560" s="5" t="s">
        <v>106</v>
      </c>
      <c r="H560" s="5" t="s">
        <v>118</v>
      </c>
      <c r="I560" s="5" t="s">
        <v>95</v>
      </c>
      <c r="J560" s="5">
        <v>800</v>
      </c>
      <c r="K560" s="5">
        <v>2018</v>
      </c>
      <c r="L560" s="5" t="s">
        <v>89</v>
      </c>
      <c r="M560" s="5" t="s">
        <v>90</v>
      </c>
      <c r="N560" s="5" t="s">
        <v>91</v>
      </c>
      <c r="O560" s="5" t="s">
        <v>92</v>
      </c>
      <c r="P560" s="5" t="s">
        <v>93</v>
      </c>
      <c r="Q560" s="5" t="s">
        <v>93</v>
      </c>
      <c r="R560" s="5" t="s">
        <v>93</v>
      </c>
      <c r="S560" s="5" t="s">
        <v>93</v>
      </c>
      <c r="T560" s="5" t="s">
        <v>93</v>
      </c>
      <c r="U560" s="5" t="s">
        <v>93</v>
      </c>
      <c r="V560" s="5" t="s">
        <v>93</v>
      </c>
      <c r="W560" s="5" t="s">
        <v>93</v>
      </c>
      <c r="X560" s="5">
        <v>800</v>
      </c>
      <c r="Y560" s="5" t="s">
        <v>120</v>
      </c>
    </row>
    <row r="561" spans="1:25" hidden="1" x14ac:dyDescent="0.25">
      <c r="A561" s="5" t="s">
        <v>1702</v>
      </c>
      <c r="B561" s="5" t="s">
        <v>1703</v>
      </c>
      <c r="C561" s="5" t="s">
        <v>1701</v>
      </c>
      <c r="D561" s="5">
        <v>105</v>
      </c>
      <c r="E561" s="5" t="s">
        <v>316</v>
      </c>
      <c r="F561" s="5" t="s">
        <v>317</v>
      </c>
      <c r="G561" s="5" t="s">
        <v>106</v>
      </c>
      <c r="H561" s="5" t="s">
        <v>118</v>
      </c>
      <c r="I561" s="5" t="s">
        <v>7</v>
      </c>
      <c r="J561" s="5">
        <v>800</v>
      </c>
      <c r="K561" s="5">
        <v>2018</v>
      </c>
      <c r="L561" s="5" t="s">
        <v>89</v>
      </c>
      <c r="M561" s="5" t="s">
        <v>90</v>
      </c>
      <c r="N561" s="5" t="s">
        <v>91</v>
      </c>
      <c r="O561" s="5" t="s">
        <v>92</v>
      </c>
      <c r="P561" s="5" t="s">
        <v>93</v>
      </c>
      <c r="Q561" s="5" t="s">
        <v>93</v>
      </c>
      <c r="R561" s="5" t="s">
        <v>93</v>
      </c>
      <c r="S561" s="5" t="s">
        <v>93</v>
      </c>
      <c r="T561" s="5" t="s">
        <v>93</v>
      </c>
      <c r="U561" s="5" t="s">
        <v>93</v>
      </c>
      <c r="V561" s="5" t="s">
        <v>93</v>
      </c>
      <c r="W561" s="5" t="s">
        <v>93</v>
      </c>
      <c r="X561" s="5">
        <v>800</v>
      </c>
      <c r="Y561" s="5" t="s">
        <v>120</v>
      </c>
    </row>
    <row r="562" spans="1:25" hidden="1" x14ac:dyDescent="0.25">
      <c r="A562" s="5" t="s">
        <v>1704</v>
      </c>
      <c r="B562" s="5" t="s">
        <v>1705</v>
      </c>
      <c r="C562" s="5" t="s">
        <v>1701</v>
      </c>
      <c r="D562" s="5">
        <v>105</v>
      </c>
      <c r="E562" s="5" t="s">
        <v>316</v>
      </c>
      <c r="F562" s="5" t="s">
        <v>317</v>
      </c>
      <c r="G562" s="5" t="s">
        <v>106</v>
      </c>
      <c r="H562" s="5" t="s">
        <v>118</v>
      </c>
      <c r="I562" s="5" t="s">
        <v>71</v>
      </c>
      <c r="J562" s="5" t="s">
        <v>121</v>
      </c>
      <c r="K562" s="5">
        <v>2018</v>
      </c>
      <c r="L562" s="5" t="s">
        <v>89</v>
      </c>
      <c r="M562" s="5" t="s">
        <v>90</v>
      </c>
      <c r="N562" s="5" t="s">
        <v>91</v>
      </c>
      <c r="O562" s="5" t="s">
        <v>92</v>
      </c>
      <c r="P562" s="5" t="s">
        <v>93</v>
      </c>
      <c r="Q562" s="5" t="s">
        <v>93</v>
      </c>
      <c r="R562" s="5" t="s">
        <v>93</v>
      </c>
      <c r="S562" s="5" t="s">
        <v>93</v>
      </c>
      <c r="T562" s="5" t="s">
        <v>93</v>
      </c>
      <c r="U562" s="5" t="s">
        <v>93</v>
      </c>
      <c r="V562" s="5" t="s">
        <v>93</v>
      </c>
      <c r="W562" s="5" t="s">
        <v>93</v>
      </c>
      <c r="X562" s="5" t="s">
        <v>121</v>
      </c>
      <c r="Y562" s="5" t="s">
        <v>120</v>
      </c>
    </row>
    <row r="563" spans="1:25" hidden="1" x14ac:dyDescent="0.25">
      <c r="A563" s="5" t="s">
        <v>1706</v>
      </c>
      <c r="B563" s="5" t="s">
        <v>1707</v>
      </c>
      <c r="C563" s="5" t="s">
        <v>1708</v>
      </c>
      <c r="D563" s="5">
        <v>106</v>
      </c>
      <c r="E563" s="5" t="s">
        <v>318</v>
      </c>
      <c r="F563" s="5" t="s">
        <v>36</v>
      </c>
      <c r="G563" s="5" t="s">
        <v>102</v>
      </c>
      <c r="H563" s="5" t="s">
        <v>283</v>
      </c>
      <c r="I563" s="5" t="s">
        <v>16</v>
      </c>
      <c r="J563" s="5">
        <v>346</v>
      </c>
      <c r="K563" s="5">
        <v>2018</v>
      </c>
      <c r="L563" s="5" t="s">
        <v>89</v>
      </c>
      <c r="M563" s="5" t="s">
        <v>90</v>
      </c>
      <c r="N563" s="5" t="s">
        <v>91</v>
      </c>
      <c r="O563" s="5">
        <v>324.99421060866842</v>
      </c>
      <c r="P563" s="5">
        <v>21.005789391331575</v>
      </c>
      <c r="Q563" s="5">
        <v>6.4634349491920762E-2</v>
      </c>
      <c r="R563" s="5">
        <v>21.005789391331575</v>
      </c>
      <c r="S563" s="5">
        <v>6.4634349491920762E-2</v>
      </c>
      <c r="T563" s="5">
        <v>2.6504787961696284E-2</v>
      </c>
      <c r="U563" s="5">
        <v>-6.0710373963386056E-2</v>
      </c>
      <c r="V563" s="5">
        <v>21.005789391331575</v>
      </c>
      <c r="W563" s="5">
        <v>346</v>
      </c>
      <c r="X563" s="5">
        <v>324.99421060866842</v>
      </c>
      <c r="Y563" s="5" t="s">
        <v>104</v>
      </c>
    </row>
    <row r="564" spans="1:25" hidden="1" x14ac:dyDescent="0.25">
      <c r="A564" s="5" t="s">
        <v>1709</v>
      </c>
      <c r="B564" s="5" t="s">
        <v>1710</v>
      </c>
      <c r="C564" s="5" t="s">
        <v>1708</v>
      </c>
      <c r="D564" s="5">
        <v>106</v>
      </c>
      <c r="E564" s="5" t="s">
        <v>318</v>
      </c>
      <c r="F564" s="5" t="s">
        <v>36</v>
      </c>
      <c r="G564" s="5" t="s">
        <v>102</v>
      </c>
      <c r="H564" s="5" t="s">
        <v>283</v>
      </c>
      <c r="I564" s="5" t="s">
        <v>15</v>
      </c>
      <c r="J564" s="5">
        <v>953</v>
      </c>
      <c r="K564" s="5">
        <v>2018</v>
      </c>
      <c r="L564" s="5" t="s">
        <v>89</v>
      </c>
      <c r="M564" s="5" t="s">
        <v>90</v>
      </c>
      <c r="N564" s="5" t="s">
        <v>91</v>
      </c>
      <c r="O564" s="5">
        <v>895.14301361289313</v>
      </c>
      <c r="P564" s="5">
        <v>57.856986387106872</v>
      </c>
      <c r="Q564" s="5">
        <v>6.4634349491920706E-2</v>
      </c>
      <c r="R564" s="5">
        <v>57.856986387106872</v>
      </c>
      <c r="S564" s="5">
        <v>6.4634349491920706E-2</v>
      </c>
      <c r="T564" s="5">
        <v>2.6504787961696304E-2</v>
      </c>
      <c r="U564" s="5">
        <v>-6.0710373963386015E-2</v>
      </c>
      <c r="V564" s="5">
        <v>57.856986387106872</v>
      </c>
      <c r="W564" s="5">
        <v>953</v>
      </c>
      <c r="X564" s="5">
        <v>895.14301361289313</v>
      </c>
      <c r="Y564" s="5" t="s">
        <v>104</v>
      </c>
    </row>
    <row r="565" spans="1:25" hidden="1" x14ac:dyDescent="0.25">
      <c r="A565" s="5" t="s">
        <v>1711</v>
      </c>
      <c r="B565" s="5" t="s">
        <v>1712</v>
      </c>
      <c r="C565" s="5" t="s">
        <v>1708</v>
      </c>
      <c r="D565" s="5">
        <v>106</v>
      </c>
      <c r="E565" s="5" t="s">
        <v>318</v>
      </c>
      <c r="F565" s="5" t="s">
        <v>36</v>
      </c>
      <c r="G565" s="5" t="s">
        <v>102</v>
      </c>
      <c r="H565" s="5" t="s">
        <v>283</v>
      </c>
      <c r="I565" s="5" t="s">
        <v>95</v>
      </c>
      <c r="J565" s="5">
        <v>6391</v>
      </c>
      <c r="K565" s="5">
        <v>2018</v>
      </c>
      <c r="L565" s="5" t="s">
        <v>89</v>
      </c>
      <c r="M565" s="5" t="s">
        <v>90</v>
      </c>
      <c r="N565" s="5" t="s">
        <v>91</v>
      </c>
      <c r="O565" s="5">
        <v>6003</v>
      </c>
      <c r="P565" s="5">
        <v>388</v>
      </c>
      <c r="Q565" s="5">
        <v>6.4634349491920706E-2</v>
      </c>
      <c r="R565" s="5">
        <v>388</v>
      </c>
      <c r="S565" s="5">
        <v>6.4634349491920706E-2</v>
      </c>
      <c r="T565" s="5">
        <v>2.6504787961696308E-2</v>
      </c>
      <c r="U565" s="5">
        <v>-6.0710373963386015E-2</v>
      </c>
      <c r="V565" s="5">
        <v>388</v>
      </c>
      <c r="W565" s="5">
        <v>6391</v>
      </c>
      <c r="X565" s="5">
        <v>6003</v>
      </c>
      <c r="Y565" s="5" t="s">
        <v>104</v>
      </c>
    </row>
    <row r="566" spans="1:25" hidden="1" x14ac:dyDescent="0.25">
      <c r="A566" s="5" t="s">
        <v>1713</v>
      </c>
      <c r="B566" s="5" t="s">
        <v>1714</v>
      </c>
      <c r="C566" s="5" t="s">
        <v>1708</v>
      </c>
      <c r="D566" s="5">
        <v>106</v>
      </c>
      <c r="E566" s="5" t="s">
        <v>318</v>
      </c>
      <c r="F566" s="5" t="s">
        <v>36</v>
      </c>
      <c r="G566" s="5" t="s">
        <v>102</v>
      </c>
      <c r="H566" s="5" t="s">
        <v>283</v>
      </c>
      <c r="I566" s="5" t="s">
        <v>11</v>
      </c>
      <c r="J566" s="5">
        <v>261</v>
      </c>
      <c r="K566" s="5">
        <v>2018</v>
      </c>
      <c r="L566" s="5" t="s">
        <v>89</v>
      </c>
      <c r="M566" s="5" t="s">
        <v>90</v>
      </c>
      <c r="N566" s="5" t="s">
        <v>91</v>
      </c>
      <c r="O566" s="5">
        <v>245.15459239555625</v>
      </c>
      <c r="P566" s="5">
        <v>15.84540760444375</v>
      </c>
      <c r="Q566" s="5">
        <v>6.4634349491920706E-2</v>
      </c>
      <c r="R566" s="5">
        <v>15.84540760444375</v>
      </c>
      <c r="S566" s="5">
        <v>6.4634349491920706E-2</v>
      </c>
      <c r="T566" s="5">
        <v>2.650478796169636E-2</v>
      </c>
      <c r="U566" s="5">
        <v>-6.0710373963386015E-2</v>
      </c>
      <c r="V566" s="5">
        <v>15.84540760444375</v>
      </c>
      <c r="W566" s="5">
        <v>261</v>
      </c>
      <c r="X566" s="5">
        <v>245.15459239555625</v>
      </c>
      <c r="Y566" s="5" t="s">
        <v>104</v>
      </c>
    </row>
    <row r="567" spans="1:25" hidden="1" x14ac:dyDescent="0.25">
      <c r="A567" s="5" t="s">
        <v>1715</v>
      </c>
      <c r="B567" s="5" t="s">
        <v>1716</v>
      </c>
      <c r="C567" s="5" t="s">
        <v>1708</v>
      </c>
      <c r="D567" s="5">
        <v>106</v>
      </c>
      <c r="E567" s="5" t="s">
        <v>318</v>
      </c>
      <c r="F567" s="5" t="s">
        <v>36</v>
      </c>
      <c r="G567" s="5" t="s">
        <v>102</v>
      </c>
      <c r="H567" s="5" t="s">
        <v>283</v>
      </c>
      <c r="I567" s="5" t="s">
        <v>14</v>
      </c>
      <c r="J567" s="5">
        <v>122</v>
      </c>
      <c r="K567" s="5">
        <v>2018</v>
      </c>
      <c r="L567" s="5" t="s">
        <v>89</v>
      </c>
      <c r="M567" s="5" t="s">
        <v>90</v>
      </c>
      <c r="N567" s="5" t="s">
        <v>91</v>
      </c>
      <c r="O567" s="5">
        <v>114.5933343764669</v>
      </c>
      <c r="P567" s="5">
        <v>7.406665623533101</v>
      </c>
      <c r="Q567" s="5">
        <v>6.4634349491920776E-2</v>
      </c>
      <c r="R567" s="5">
        <v>7.406665623533101</v>
      </c>
      <c r="S567" s="5">
        <v>6.4634349491920776E-2</v>
      </c>
      <c r="T567" s="5">
        <v>2.6504787961696332E-2</v>
      </c>
      <c r="U567" s="5">
        <v>-6.071037396338607E-2</v>
      </c>
      <c r="V567" s="5">
        <v>7.406665623533101</v>
      </c>
      <c r="W567" s="5">
        <v>122</v>
      </c>
      <c r="X567" s="5">
        <v>114.5933343764669</v>
      </c>
      <c r="Y567" s="5" t="s">
        <v>104</v>
      </c>
    </row>
    <row r="568" spans="1:25" hidden="1" x14ac:dyDescent="0.25">
      <c r="A568" s="5" t="s">
        <v>1717</v>
      </c>
      <c r="B568" s="5" t="s">
        <v>1718</v>
      </c>
      <c r="C568" s="5" t="s">
        <v>1708</v>
      </c>
      <c r="D568" s="5">
        <v>106</v>
      </c>
      <c r="E568" s="5" t="s">
        <v>318</v>
      </c>
      <c r="F568" s="5" t="s">
        <v>36</v>
      </c>
      <c r="G568" s="5" t="s">
        <v>102</v>
      </c>
      <c r="H568" s="5" t="s">
        <v>283</v>
      </c>
      <c r="I568" s="5" t="s">
        <v>7</v>
      </c>
      <c r="J568" s="5">
        <v>11</v>
      </c>
      <c r="K568" s="5">
        <v>2018</v>
      </c>
      <c r="L568" s="5" t="s">
        <v>89</v>
      </c>
      <c r="M568" s="5" t="s">
        <v>90</v>
      </c>
      <c r="N568" s="5" t="s">
        <v>91</v>
      </c>
      <c r="O568" s="5">
        <v>10.332185886402755</v>
      </c>
      <c r="P568" s="5">
        <v>0.6678141135972453</v>
      </c>
      <c r="Q568" s="5">
        <v>6.4634349491920623E-2</v>
      </c>
      <c r="R568" s="5">
        <v>0.6678141135972453</v>
      </c>
      <c r="S568" s="5">
        <v>6.4634349491920623E-2</v>
      </c>
      <c r="T568" s="5">
        <v>2.6504787961696332E-2</v>
      </c>
      <c r="U568" s="5">
        <v>-6.0710373963385939E-2</v>
      </c>
      <c r="V568" s="5">
        <v>0.6678141135972453</v>
      </c>
      <c r="W568" s="5">
        <v>11</v>
      </c>
      <c r="X568" s="5">
        <v>10.332185886402755</v>
      </c>
      <c r="Y568" s="5" t="s">
        <v>104</v>
      </c>
    </row>
    <row r="569" spans="1:25" hidden="1" x14ac:dyDescent="0.25">
      <c r="A569" s="5" t="s">
        <v>1719</v>
      </c>
      <c r="B569" s="5" t="s">
        <v>1720</v>
      </c>
      <c r="C569" s="5" t="s">
        <v>1708</v>
      </c>
      <c r="D569" s="5">
        <v>106</v>
      </c>
      <c r="E569" s="5" t="s">
        <v>318</v>
      </c>
      <c r="F569" s="5" t="s">
        <v>36</v>
      </c>
      <c r="G569" s="5" t="s">
        <v>102</v>
      </c>
      <c r="H569" s="5" t="s">
        <v>283</v>
      </c>
      <c r="I569" s="5" t="s">
        <v>71</v>
      </c>
      <c r="J569" s="5">
        <v>6391</v>
      </c>
      <c r="K569" s="5">
        <v>2018</v>
      </c>
      <c r="L569" s="5" t="s">
        <v>89</v>
      </c>
      <c r="M569" s="5" t="s">
        <v>90</v>
      </c>
      <c r="N569" s="5" t="s">
        <v>91</v>
      </c>
      <c r="O569" s="5">
        <v>6003</v>
      </c>
      <c r="P569" s="5">
        <v>388</v>
      </c>
      <c r="Q569" s="5">
        <v>6.4634349491920706E-2</v>
      </c>
      <c r="R569" s="5">
        <v>388</v>
      </c>
      <c r="S569" s="5">
        <v>6.4634349491920706E-2</v>
      </c>
      <c r="T569" s="5">
        <v>2.6504787961696308E-2</v>
      </c>
      <c r="U569" s="5">
        <v>-6.0710373963386015E-2</v>
      </c>
      <c r="V569" s="5">
        <v>388</v>
      </c>
      <c r="W569" s="5">
        <v>6391</v>
      </c>
      <c r="X569" s="5">
        <v>6003</v>
      </c>
      <c r="Y569" s="5" t="s">
        <v>104</v>
      </c>
    </row>
    <row r="570" spans="1:25" hidden="1" x14ac:dyDescent="0.25">
      <c r="A570" s="5" t="s">
        <v>1721</v>
      </c>
      <c r="B570" s="5" t="s">
        <v>1722</v>
      </c>
      <c r="C570" s="5" t="s">
        <v>1708</v>
      </c>
      <c r="D570" s="5">
        <v>106</v>
      </c>
      <c r="E570" s="5" t="s">
        <v>318</v>
      </c>
      <c r="F570" s="5" t="s">
        <v>36</v>
      </c>
      <c r="G570" s="5" t="s">
        <v>102</v>
      </c>
      <c r="H570" s="5" t="s">
        <v>283</v>
      </c>
      <c r="I570" s="5" t="s">
        <v>12</v>
      </c>
      <c r="J570" s="5">
        <v>794</v>
      </c>
      <c r="K570" s="5">
        <v>2018</v>
      </c>
      <c r="L570" s="5" t="s">
        <v>89</v>
      </c>
      <c r="M570" s="5" t="s">
        <v>90</v>
      </c>
      <c r="N570" s="5" t="s">
        <v>91</v>
      </c>
      <c r="O570" s="5">
        <v>745.79596307307156</v>
      </c>
      <c r="P570" s="5">
        <v>48.204036926928438</v>
      </c>
      <c r="Q570" s="5">
        <v>6.4634349491920623E-2</v>
      </c>
      <c r="R570" s="5">
        <v>48.204036926928438</v>
      </c>
      <c r="S570" s="5">
        <v>6.4634349491920623E-2</v>
      </c>
      <c r="T570" s="5">
        <v>2.6504787961696346E-2</v>
      </c>
      <c r="U570" s="5">
        <v>-6.0710373963385945E-2</v>
      </c>
      <c r="V570" s="5">
        <v>48.204036926928438</v>
      </c>
      <c r="W570" s="5">
        <v>794</v>
      </c>
      <c r="X570" s="5">
        <v>745.79596307307156</v>
      </c>
      <c r="Y570" s="5" t="s">
        <v>104</v>
      </c>
    </row>
    <row r="571" spans="1:25" hidden="1" x14ac:dyDescent="0.25">
      <c r="A571" s="5" t="s">
        <v>1723</v>
      </c>
      <c r="B571" s="5" t="s">
        <v>1724</v>
      </c>
      <c r="C571" s="5" t="s">
        <v>1708</v>
      </c>
      <c r="D571" s="5">
        <v>106</v>
      </c>
      <c r="E571" s="5" t="s">
        <v>318</v>
      </c>
      <c r="F571" s="5" t="s">
        <v>36</v>
      </c>
      <c r="G571" s="5" t="s">
        <v>102</v>
      </c>
      <c r="H571" s="5" t="s">
        <v>283</v>
      </c>
      <c r="I571" s="5" t="s">
        <v>9</v>
      </c>
      <c r="J571" s="5">
        <v>3904</v>
      </c>
      <c r="K571" s="5">
        <v>2018</v>
      </c>
      <c r="L571" s="5" t="s">
        <v>89</v>
      </c>
      <c r="M571" s="5" t="s">
        <v>90</v>
      </c>
      <c r="N571" s="5" t="s">
        <v>91</v>
      </c>
      <c r="O571" s="5">
        <v>3666.9867000469408</v>
      </c>
      <c r="P571" s="5">
        <v>237.01329995305923</v>
      </c>
      <c r="Q571" s="5">
        <v>6.4634349491920776E-2</v>
      </c>
      <c r="R571" s="5">
        <v>237.01329995305923</v>
      </c>
      <c r="S571" s="5">
        <v>6.4634349491920776E-2</v>
      </c>
      <c r="T571" s="5">
        <v>2.6504787961696332E-2</v>
      </c>
      <c r="U571" s="5">
        <v>-6.071037396338607E-2</v>
      </c>
      <c r="V571" s="5">
        <v>237.01329995305923</v>
      </c>
      <c r="W571" s="5">
        <v>3904</v>
      </c>
      <c r="X571" s="5">
        <v>3666.9867000469408</v>
      </c>
      <c r="Y571" s="5" t="s">
        <v>104</v>
      </c>
    </row>
    <row r="572" spans="1:25" hidden="1" x14ac:dyDescent="0.25">
      <c r="A572" s="5" t="s">
        <v>1725</v>
      </c>
      <c r="B572" s="5" t="s">
        <v>1726</v>
      </c>
      <c r="C572" s="5" t="s">
        <v>1727</v>
      </c>
      <c r="D572" s="5">
        <v>107</v>
      </c>
      <c r="E572" s="5" t="s">
        <v>319</v>
      </c>
      <c r="F572" s="5" t="s">
        <v>42</v>
      </c>
      <c r="G572" s="5" t="s">
        <v>320</v>
      </c>
      <c r="H572" s="5" t="s">
        <v>321</v>
      </c>
      <c r="I572" s="5" t="s">
        <v>16</v>
      </c>
      <c r="J572" s="5">
        <v>48</v>
      </c>
      <c r="K572" s="5">
        <v>2018</v>
      </c>
      <c r="L572" s="5" t="s">
        <v>89</v>
      </c>
      <c r="M572" s="5" t="s">
        <v>90</v>
      </c>
      <c r="N572" s="5" t="s">
        <v>91</v>
      </c>
      <c r="O572" s="5">
        <v>33.135903971059776</v>
      </c>
      <c r="P572" s="5">
        <v>14.864096028940224</v>
      </c>
      <c r="Q572" s="5">
        <v>0.44857976537843131</v>
      </c>
      <c r="R572" s="5">
        <v>14.864096028940224</v>
      </c>
      <c r="S572" s="5">
        <v>0.44857976537843131</v>
      </c>
      <c r="T572" s="5">
        <v>5.6450761674286129E-2</v>
      </c>
      <c r="U572" s="5">
        <v>-0.35027639272431815</v>
      </c>
      <c r="V572" s="5">
        <v>17.864096028940224</v>
      </c>
      <c r="W572" s="5">
        <v>51</v>
      </c>
      <c r="X572" s="5">
        <v>33.135903971059776</v>
      </c>
      <c r="Y572" s="5" t="s">
        <v>104</v>
      </c>
    </row>
    <row r="573" spans="1:25" hidden="1" x14ac:dyDescent="0.25">
      <c r="A573" s="5" t="s">
        <v>1728</v>
      </c>
      <c r="B573" s="5" t="s">
        <v>1729</v>
      </c>
      <c r="C573" s="5" t="s">
        <v>1727</v>
      </c>
      <c r="D573" s="5">
        <v>107</v>
      </c>
      <c r="E573" s="5" t="s">
        <v>319</v>
      </c>
      <c r="F573" s="5" t="s">
        <v>42</v>
      </c>
      <c r="G573" s="5" t="s">
        <v>320</v>
      </c>
      <c r="H573" s="5" t="s">
        <v>321</v>
      </c>
      <c r="I573" s="5" t="s">
        <v>15</v>
      </c>
      <c r="J573" s="5">
        <v>8</v>
      </c>
      <c r="K573" s="5">
        <v>2018</v>
      </c>
      <c r="L573" s="5" t="s">
        <v>89</v>
      </c>
      <c r="M573" s="5" t="s">
        <v>90</v>
      </c>
      <c r="N573" s="5" t="s">
        <v>91</v>
      </c>
      <c r="O573" s="5">
        <v>5.5226506618432953</v>
      </c>
      <c r="P573" s="5">
        <v>2.4773493381567047</v>
      </c>
      <c r="Q573" s="5">
        <v>0.44857976537843147</v>
      </c>
      <c r="R573" s="5">
        <v>2.4773493381567047</v>
      </c>
      <c r="S573" s="5">
        <v>0.44857976537843147</v>
      </c>
      <c r="T573" s="5">
        <v>-2.2409473076186706E-3</v>
      </c>
      <c r="U573" s="5">
        <v>-0.38637214868407832</v>
      </c>
      <c r="V573" s="5">
        <v>3.4773493381567047</v>
      </c>
      <c r="W573" s="5">
        <v>9</v>
      </c>
      <c r="X573" s="5">
        <v>5.5226506618432953</v>
      </c>
      <c r="Y573" s="5" t="s">
        <v>104</v>
      </c>
    </row>
    <row r="574" spans="1:25" hidden="1" x14ac:dyDescent="0.25">
      <c r="A574" s="5" t="s">
        <v>1730</v>
      </c>
      <c r="B574" s="5" t="s">
        <v>1731</v>
      </c>
      <c r="C574" s="5" t="s">
        <v>1727</v>
      </c>
      <c r="D574" s="5">
        <v>107</v>
      </c>
      <c r="E574" s="5" t="s">
        <v>319</v>
      </c>
      <c r="F574" s="5" t="s">
        <v>42</v>
      </c>
      <c r="G574" s="5" t="s">
        <v>320</v>
      </c>
      <c r="H574" s="5" t="s">
        <v>321</v>
      </c>
      <c r="I574" s="5" t="s">
        <v>132</v>
      </c>
      <c r="J574" s="5">
        <v>200</v>
      </c>
      <c r="K574" s="5">
        <v>2018</v>
      </c>
      <c r="L574" s="5" t="s">
        <v>89</v>
      </c>
      <c r="M574" s="5" t="s">
        <v>90</v>
      </c>
      <c r="N574" s="5" t="s">
        <v>91</v>
      </c>
      <c r="O574" s="5">
        <v>138.06626654608237</v>
      </c>
      <c r="P574" s="5">
        <v>61.933733453917625</v>
      </c>
      <c r="Q574" s="5">
        <v>0.44857976537843158</v>
      </c>
      <c r="R574" s="5">
        <v>61.933733453917625</v>
      </c>
      <c r="S574" s="5">
        <v>0.44857976537843158</v>
      </c>
      <c r="T574" s="5">
        <v>0.12247893427892899</v>
      </c>
      <c r="U574" s="5">
        <v>-0.30966866726958814</v>
      </c>
      <c r="V574" s="5">
        <v>61.933733453917625</v>
      </c>
      <c r="W574" s="5">
        <v>200</v>
      </c>
      <c r="X574" s="5">
        <v>138.06626654608237</v>
      </c>
      <c r="Y574" s="5" t="s">
        <v>104</v>
      </c>
    </row>
    <row r="575" spans="1:25" hidden="1" x14ac:dyDescent="0.25">
      <c r="A575" s="5" t="s">
        <v>1732</v>
      </c>
      <c r="B575" s="5" t="s">
        <v>1733</v>
      </c>
      <c r="C575" s="5" t="s">
        <v>1727</v>
      </c>
      <c r="D575" s="5">
        <v>107</v>
      </c>
      <c r="E575" s="5" t="s">
        <v>319</v>
      </c>
      <c r="F575" s="5" t="s">
        <v>42</v>
      </c>
      <c r="G575" s="5" t="s">
        <v>320</v>
      </c>
      <c r="H575" s="5" t="s">
        <v>321</v>
      </c>
      <c r="I575" s="5" t="s">
        <v>11</v>
      </c>
      <c r="J575" s="5">
        <v>3730</v>
      </c>
      <c r="K575" s="5">
        <v>2018</v>
      </c>
      <c r="L575" s="5" t="s">
        <v>89</v>
      </c>
      <c r="M575" s="5" t="s">
        <v>90</v>
      </c>
      <c r="N575" s="5" t="s">
        <v>91</v>
      </c>
      <c r="O575" s="5">
        <v>2574.9358710844363</v>
      </c>
      <c r="P575" s="5">
        <v>1155.0641289155637</v>
      </c>
      <c r="Q575" s="5">
        <v>0.44857976537843158</v>
      </c>
      <c r="R575" s="5">
        <v>1155.0641289155637</v>
      </c>
      <c r="S575" s="5">
        <v>0.44857976537843158</v>
      </c>
      <c r="T575" s="5">
        <v>4.0468793454374895E-2</v>
      </c>
      <c r="U575" s="5">
        <v>-0.36010539982991147</v>
      </c>
      <c r="V575" s="5">
        <v>1449.0641289155637</v>
      </c>
      <c r="W575" s="5">
        <v>4024</v>
      </c>
      <c r="X575" s="5">
        <v>2574.9358710844363</v>
      </c>
      <c r="Y575" s="5" t="s">
        <v>104</v>
      </c>
    </row>
    <row r="576" spans="1:25" hidden="1" x14ac:dyDescent="0.25">
      <c r="A576" s="5" t="s">
        <v>1734</v>
      </c>
      <c r="B576" s="5" t="s">
        <v>1735</v>
      </c>
      <c r="C576" s="5" t="s">
        <v>1727</v>
      </c>
      <c r="D576" s="5">
        <v>107</v>
      </c>
      <c r="E576" s="5" t="s">
        <v>319</v>
      </c>
      <c r="F576" s="5" t="s">
        <v>42</v>
      </c>
      <c r="G576" s="5" t="s">
        <v>320</v>
      </c>
      <c r="H576" s="5" t="s">
        <v>321</v>
      </c>
      <c r="I576" s="5" t="s">
        <v>14</v>
      </c>
      <c r="J576" s="5">
        <v>173</v>
      </c>
      <c r="K576" s="5">
        <v>2018</v>
      </c>
      <c r="L576" s="5" t="s">
        <v>89</v>
      </c>
      <c r="M576" s="5" t="s">
        <v>90</v>
      </c>
      <c r="N576" s="5" t="s">
        <v>91</v>
      </c>
      <c r="O576" s="5">
        <v>119.42732056236127</v>
      </c>
      <c r="P576" s="5">
        <v>53.572679437638726</v>
      </c>
      <c r="Q576" s="1">
        <v>0.44857976537843131</v>
      </c>
      <c r="R576" s="5">
        <v>53.572679437638726</v>
      </c>
      <c r="S576" s="5">
        <v>0.44857976537843131</v>
      </c>
      <c r="T576" s="5">
        <v>3.8443078236656381E-2</v>
      </c>
      <c r="U576" s="5">
        <v>-0.36135122693924454</v>
      </c>
      <c r="V576" s="5">
        <v>67.572679437638726</v>
      </c>
      <c r="W576" s="5">
        <v>187</v>
      </c>
      <c r="X576" s="5">
        <v>119.42732056236127</v>
      </c>
      <c r="Y576" s="5" t="s">
        <v>104</v>
      </c>
    </row>
    <row r="577" spans="1:25" hidden="1" x14ac:dyDescent="0.25">
      <c r="A577" s="5" t="s">
        <v>1736</v>
      </c>
      <c r="B577" s="5" t="s">
        <v>1737</v>
      </c>
      <c r="C577" s="5" t="s">
        <v>1727</v>
      </c>
      <c r="D577" s="5">
        <v>107</v>
      </c>
      <c r="E577" s="5" t="s">
        <v>319</v>
      </c>
      <c r="F577" s="5" t="s">
        <v>42</v>
      </c>
      <c r="G577" s="5" t="s">
        <v>320</v>
      </c>
      <c r="H577" s="5" t="s">
        <v>321</v>
      </c>
      <c r="I577" s="5" t="s">
        <v>4</v>
      </c>
      <c r="J577" s="5">
        <v>935</v>
      </c>
      <c r="K577" s="5">
        <v>2018</v>
      </c>
      <c r="L577" s="5" t="s">
        <v>89</v>
      </c>
      <c r="M577" s="5" t="s">
        <v>90</v>
      </c>
      <c r="N577" s="5" t="s">
        <v>91</v>
      </c>
      <c r="O577" s="5">
        <v>645.45979610293512</v>
      </c>
      <c r="P577" s="5">
        <v>289.54020389706488</v>
      </c>
      <c r="Q577" s="5">
        <v>0.44857976537843153</v>
      </c>
      <c r="R577" s="5">
        <v>289.54020389706488</v>
      </c>
      <c r="S577" s="5">
        <v>0.44857976537843153</v>
      </c>
      <c r="T577" s="5">
        <v>4.1188297173411229E-2</v>
      </c>
      <c r="U577" s="5">
        <v>-0.35966290069153262</v>
      </c>
      <c r="V577" s="5">
        <v>362.54020389706488</v>
      </c>
      <c r="W577" s="5">
        <v>1008</v>
      </c>
      <c r="X577" s="5">
        <v>645.45979610293512</v>
      </c>
      <c r="Y577" s="5" t="s">
        <v>104</v>
      </c>
    </row>
    <row r="578" spans="1:25" hidden="1" x14ac:dyDescent="0.25">
      <c r="A578" s="5" t="s">
        <v>1738</v>
      </c>
      <c r="B578" s="5" t="s">
        <v>1739</v>
      </c>
      <c r="C578" s="5" t="s">
        <v>1727</v>
      </c>
      <c r="D578" s="5">
        <v>107</v>
      </c>
      <c r="E578" s="5" t="s">
        <v>319</v>
      </c>
      <c r="F578" s="5" t="s">
        <v>42</v>
      </c>
      <c r="G578" s="5" t="s">
        <v>320</v>
      </c>
      <c r="H578" s="5" t="s">
        <v>321</v>
      </c>
      <c r="I578" s="5" t="s">
        <v>119</v>
      </c>
      <c r="J578" s="5">
        <v>7500</v>
      </c>
      <c r="K578" s="5">
        <v>2018</v>
      </c>
      <c r="L578" s="5" t="s">
        <v>89</v>
      </c>
      <c r="M578" s="5" t="s">
        <v>90</v>
      </c>
      <c r="N578" s="5" t="s">
        <v>91</v>
      </c>
      <c r="O578" s="5">
        <v>5177.4849954780893</v>
      </c>
      <c r="P578" s="5">
        <v>2322.5150045219107</v>
      </c>
      <c r="Q578" s="5">
        <v>0.44857976537843147</v>
      </c>
      <c r="R578" s="5">
        <v>2322.5150045219107</v>
      </c>
      <c r="S578" s="5">
        <v>0.44857976537843147</v>
      </c>
      <c r="T578" s="5">
        <v>0.29516800109107211</v>
      </c>
      <c r="U578" s="5">
        <v>-0.20346384684952473</v>
      </c>
      <c r="V578" s="5">
        <v>1322.5150045219107</v>
      </c>
      <c r="W578" s="5">
        <v>6500</v>
      </c>
      <c r="X578" s="5">
        <v>5177.4849954780893</v>
      </c>
      <c r="Y578" s="5" t="s">
        <v>104</v>
      </c>
    </row>
    <row r="579" spans="1:25" hidden="1" x14ac:dyDescent="0.25">
      <c r="A579" s="5" t="s">
        <v>1740</v>
      </c>
      <c r="B579" s="5" t="s">
        <v>1741</v>
      </c>
      <c r="C579" s="5" t="s">
        <v>1727</v>
      </c>
      <c r="D579" s="5">
        <v>107</v>
      </c>
      <c r="E579" s="5" t="s">
        <v>319</v>
      </c>
      <c r="F579" s="5" t="s">
        <v>42</v>
      </c>
      <c r="G579" s="5" t="s">
        <v>320</v>
      </c>
      <c r="H579" s="5" t="s">
        <v>321</v>
      </c>
      <c r="I579" s="5" t="s">
        <v>13</v>
      </c>
      <c r="J579" s="5">
        <v>8</v>
      </c>
      <c r="K579" s="5">
        <v>2018</v>
      </c>
      <c r="L579" s="5" t="s">
        <v>89</v>
      </c>
      <c r="M579" s="5" t="s">
        <v>90</v>
      </c>
      <c r="N579" s="5" t="s">
        <v>91</v>
      </c>
      <c r="O579" s="5">
        <v>5.5226506618432953</v>
      </c>
      <c r="P579" s="5">
        <v>2.4773493381567047</v>
      </c>
      <c r="Q579" s="5">
        <v>0.44857976537843147</v>
      </c>
      <c r="R579" s="5">
        <v>2.4773493381567047</v>
      </c>
      <c r="S579" s="5">
        <v>0.44857976537843147</v>
      </c>
      <c r="T579" s="5">
        <v>-2.2409473076186706E-3</v>
      </c>
      <c r="U579" s="5">
        <v>-0.38637214868407832</v>
      </c>
      <c r="V579" s="5">
        <v>3.4773493381567047</v>
      </c>
      <c r="W579" s="5">
        <v>9</v>
      </c>
      <c r="X579" s="5">
        <v>5.5226506618432953</v>
      </c>
      <c r="Y579" s="5" t="s">
        <v>104</v>
      </c>
    </row>
    <row r="580" spans="1:25" hidden="1" x14ac:dyDescent="0.25">
      <c r="A580" s="5" t="s">
        <v>1742</v>
      </c>
      <c r="B580" s="5" t="s">
        <v>1743</v>
      </c>
      <c r="C580" s="5" t="s">
        <v>1727</v>
      </c>
      <c r="D580" s="5">
        <v>107</v>
      </c>
      <c r="E580" s="5" t="s">
        <v>319</v>
      </c>
      <c r="F580" s="5" t="s">
        <v>42</v>
      </c>
      <c r="G580" s="5" t="s">
        <v>320</v>
      </c>
      <c r="H580" s="5" t="s">
        <v>321</v>
      </c>
      <c r="I580" s="5" t="s">
        <v>5</v>
      </c>
      <c r="J580" s="5">
        <v>3498</v>
      </c>
      <c r="K580" s="5">
        <v>2018</v>
      </c>
      <c r="L580" s="5" t="s">
        <v>89</v>
      </c>
      <c r="M580" s="5" t="s">
        <v>90</v>
      </c>
      <c r="N580" s="5" t="s">
        <v>91</v>
      </c>
      <c r="O580" s="5">
        <v>2414.7790018909805</v>
      </c>
      <c r="P580" s="5">
        <v>1083.2209981090195</v>
      </c>
      <c r="Q580" s="5">
        <v>0.44857976537843175</v>
      </c>
      <c r="R580" s="5">
        <v>1083.2209981090195</v>
      </c>
      <c r="S580" s="5">
        <v>0.44857976537843175</v>
      </c>
      <c r="T580" s="5">
        <v>4.0389854824508083E-2</v>
      </c>
      <c r="U580" s="5">
        <v>-0.36015394756465807</v>
      </c>
      <c r="V580" s="5">
        <v>1359.2209981090195</v>
      </c>
      <c r="W580" s="5">
        <v>3774</v>
      </c>
      <c r="X580" s="5">
        <v>2414.7790018909805</v>
      </c>
      <c r="Y580" s="5" t="s">
        <v>104</v>
      </c>
    </row>
    <row r="581" spans="1:25" hidden="1" x14ac:dyDescent="0.25">
      <c r="A581" s="5" t="s">
        <v>1744</v>
      </c>
      <c r="B581" s="5" t="s">
        <v>1745</v>
      </c>
      <c r="C581" s="5" t="s">
        <v>1727</v>
      </c>
      <c r="D581" s="5">
        <v>107</v>
      </c>
      <c r="E581" s="5" t="s">
        <v>319</v>
      </c>
      <c r="F581" s="5" t="s">
        <v>42</v>
      </c>
      <c r="G581" s="5" t="s">
        <v>320</v>
      </c>
      <c r="H581" s="5" t="s">
        <v>321</v>
      </c>
      <c r="I581" s="5" t="s">
        <v>9</v>
      </c>
      <c r="J581" s="5">
        <v>4296</v>
      </c>
      <c r="K581" s="5">
        <v>2018</v>
      </c>
      <c r="L581" s="5" t="s">
        <v>89</v>
      </c>
      <c r="M581" s="5" t="s">
        <v>90</v>
      </c>
      <c r="N581" s="5" t="s">
        <v>91</v>
      </c>
      <c r="O581" s="5">
        <v>2965.6634054098495</v>
      </c>
      <c r="P581" s="5">
        <v>1330.3365945901505</v>
      </c>
      <c r="Q581" s="5">
        <v>0.44857976537843153</v>
      </c>
      <c r="R581" s="5">
        <v>1330.3365945901505</v>
      </c>
      <c r="S581" s="5">
        <v>0.44857976537843153</v>
      </c>
      <c r="T581" s="5">
        <v>4.060628003070324E-2</v>
      </c>
      <c r="U581" s="5">
        <v>-0.36002084475402474</v>
      </c>
      <c r="V581" s="5">
        <v>1668.3365945901505</v>
      </c>
      <c r="W581" s="5">
        <v>4634</v>
      </c>
      <c r="X581" s="5">
        <v>2965.6634054098495</v>
      </c>
      <c r="Y581" s="5" t="s">
        <v>104</v>
      </c>
    </row>
    <row r="582" spans="1:25" hidden="1" x14ac:dyDescent="0.25">
      <c r="A582" s="5" t="s">
        <v>1746</v>
      </c>
      <c r="B582" s="5" t="s">
        <v>1747</v>
      </c>
      <c r="C582" s="5" t="s">
        <v>1727</v>
      </c>
      <c r="D582" s="5">
        <v>107</v>
      </c>
      <c r="E582" s="5" t="s">
        <v>319</v>
      </c>
      <c r="F582" s="5" t="s">
        <v>42</v>
      </c>
      <c r="G582" s="5" t="s">
        <v>320</v>
      </c>
      <c r="H582" s="5" t="s">
        <v>321</v>
      </c>
      <c r="I582" s="5" t="s">
        <v>95</v>
      </c>
      <c r="J582" s="5">
        <v>12696</v>
      </c>
      <c r="K582" s="5">
        <v>2018</v>
      </c>
      <c r="L582" s="5" t="s">
        <v>89</v>
      </c>
      <c r="M582" s="5" t="s">
        <v>90</v>
      </c>
      <c r="N582" s="5" t="s">
        <v>91</v>
      </c>
      <c r="O582" s="5">
        <v>8764.446600345309</v>
      </c>
      <c r="P582" s="5">
        <v>3931.553399654691</v>
      </c>
      <c r="Q582" s="5">
        <v>0.44857976537843158</v>
      </c>
      <c r="R582" s="5">
        <v>3931.553399654691</v>
      </c>
      <c r="S582" s="5">
        <v>0.44857976537843158</v>
      </c>
      <c r="T582" s="5">
        <v>4.052223639057255E-2</v>
      </c>
      <c r="U582" s="5">
        <v>-0.36007253210095586</v>
      </c>
      <c r="V582" s="5">
        <v>4931.553399654691</v>
      </c>
      <c r="W582" s="5">
        <v>13696</v>
      </c>
      <c r="X582" s="5">
        <v>8764.446600345309</v>
      </c>
      <c r="Y582" s="5" t="s">
        <v>104</v>
      </c>
    </row>
    <row r="583" spans="1:25" hidden="1" x14ac:dyDescent="0.25">
      <c r="A583" s="5" t="s">
        <v>1748</v>
      </c>
      <c r="B583" s="5" t="s">
        <v>1749</v>
      </c>
      <c r="C583" s="5" t="s">
        <v>1727</v>
      </c>
      <c r="D583" s="5">
        <v>107</v>
      </c>
      <c r="E583" s="5" t="s">
        <v>319</v>
      </c>
      <c r="F583" s="5" t="s">
        <v>42</v>
      </c>
      <c r="G583" s="5" t="s">
        <v>320</v>
      </c>
      <c r="H583" s="5" t="s">
        <v>321</v>
      </c>
      <c r="I583" s="5" t="s">
        <v>71</v>
      </c>
      <c r="J583" s="5">
        <v>20396</v>
      </c>
      <c r="K583" s="5">
        <v>2018</v>
      </c>
      <c r="L583" s="5" t="s">
        <v>89</v>
      </c>
      <c r="M583" s="5" t="s">
        <v>90</v>
      </c>
      <c r="N583" s="5" t="s">
        <v>91</v>
      </c>
      <c r="O583" s="5">
        <v>14079.997862369482</v>
      </c>
      <c r="P583" s="5">
        <v>6316.0021376305176</v>
      </c>
      <c r="Q583" s="5">
        <v>0.44857976537843136</v>
      </c>
      <c r="R583" s="5">
        <v>6316.0021376305176</v>
      </c>
      <c r="S583" s="5">
        <v>0.44857976537843136</v>
      </c>
      <c r="T583" s="5">
        <v>0.12247893427892911</v>
      </c>
      <c r="U583" s="5">
        <v>-0.30966866726958803</v>
      </c>
      <c r="V583" s="5">
        <v>6316.0021376305176</v>
      </c>
      <c r="W583" s="5">
        <v>20396</v>
      </c>
      <c r="X583" s="5">
        <v>14079.997862369482</v>
      </c>
      <c r="Y583" s="5" t="s">
        <v>104</v>
      </c>
    </row>
    <row r="584" spans="1:25" hidden="1" x14ac:dyDescent="0.25">
      <c r="A584" s="5" t="s">
        <v>1750</v>
      </c>
      <c r="B584" s="5" t="s">
        <v>1751</v>
      </c>
      <c r="C584" s="5" t="s">
        <v>1752</v>
      </c>
      <c r="D584" s="5">
        <v>108</v>
      </c>
      <c r="E584" s="5" t="s">
        <v>322</v>
      </c>
      <c r="F584" s="5" t="s">
        <v>42</v>
      </c>
      <c r="G584" s="5" t="s">
        <v>323</v>
      </c>
      <c r="H584" s="5" t="s">
        <v>321</v>
      </c>
      <c r="I584" s="5" t="s">
        <v>16</v>
      </c>
      <c r="J584" s="5">
        <v>6</v>
      </c>
      <c r="K584" s="5">
        <v>2018</v>
      </c>
      <c r="L584" s="5" t="s">
        <v>89</v>
      </c>
      <c r="M584" s="5" t="s">
        <v>90</v>
      </c>
      <c r="N584" s="5" t="s">
        <v>91</v>
      </c>
      <c r="O584" s="5">
        <v>4.1419879963824719</v>
      </c>
      <c r="P584" s="5">
        <v>1.8580120036175281</v>
      </c>
      <c r="Q584" s="5">
        <v>0.44857976537843131</v>
      </c>
      <c r="R584" s="5">
        <v>1.8580120036175281</v>
      </c>
      <c r="S584" s="5">
        <v>0.44857976537843131</v>
      </c>
      <c r="T584" s="5">
        <v>0.12247893427892903</v>
      </c>
      <c r="U584" s="5">
        <v>-0.30966866726958803</v>
      </c>
      <c r="V584" s="5">
        <v>1.8580120036175281</v>
      </c>
      <c r="W584" s="5">
        <v>6</v>
      </c>
      <c r="X584" s="5">
        <v>4.1419879963824719</v>
      </c>
      <c r="Y584" s="5" t="s">
        <v>104</v>
      </c>
    </row>
    <row r="585" spans="1:25" hidden="1" x14ac:dyDescent="0.25">
      <c r="A585" s="5" t="s">
        <v>1753</v>
      </c>
      <c r="B585" s="5" t="s">
        <v>1754</v>
      </c>
      <c r="C585" s="5" t="s">
        <v>1752</v>
      </c>
      <c r="D585" s="5">
        <v>108</v>
      </c>
      <c r="E585" s="5" t="s">
        <v>322</v>
      </c>
      <c r="F585" s="5" t="s">
        <v>42</v>
      </c>
      <c r="G585" s="5" t="s">
        <v>323</v>
      </c>
      <c r="H585" s="5" t="s">
        <v>321</v>
      </c>
      <c r="I585" s="5" t="s">
        <v>15</v>
      </c>
      <c r="J585" s="5">
        <v>50</v>
      </c>
      <c r="K585" s="5">
        <v>2018</v>
      </c>
      <c r="L585" s="5" t="s">
        <v>89</v>
      </c>
      <c r="M585" s="5" t="s">
        <v>90</v>
      </c>
      <c r="N585" s="5" t="s">
        <v>91</v>
      </c>
      <c r="O585" s="5">
        <v>34.516566636520594</v>
      </c>
      <c r="P585" s="5">
        <v>15.483433363479406</v>
      </c>
      <c r="Q585" s="5">
        <v>0.44857976537843158</v>
      </c>
      <c r="R585" s="5">
        <v>15.483433363479406</v>
      </c>
      <c r="S585" s="5">
        <v>0.44857976537843158</v>
      </c>
      <c r="T585" s="5">
        <v>0.12247893427892899</v>
      </c>
      <c r="U585" s="5">
        <v>-0.30966866726958814</v>
      </c>
      <c r="V585" s="5">
        <v>15.483433363479406</v>
      </c>
      <c r="W585" s="5">
        <v>50</v>
      </c>
      <c r="X585" s="5">
        <v>34.516566636520594</v>
      </c>
      <c r="Y585" s="5" t="s">
        <v>104</v>
      </c>
    </row>
    <row r="586" spans="1:25" hidden="1" x14ac:dyDescent="0.25">
      <c r="A586" s="5" t="s">
        <v>1755</v>
      </c>
      <c r="B586" s="5" t="s">
        <v>1756</v>
      </c>
      <c r="C586" s="5" t="s">
        <v>1752</v>
      </c>
      <c r="D586" s="5">
        <v>108</v>
      </c>
      <c r="E586" s="5" t="s">
        <v>322</v>
      </c>
      <c r="F586" s="5" t="s">
        <v>42</v>
      </c>
      <c r="G586" s="5" t="s">
        <v>323</v>
      </c>
      <c r="H586" s="5" t="s">
        <v>321</v>
      </c>
      <c r="I586" s="5" t="s">
        <v>14</v>
      </c>
      <c r="J586" s="5">
        <v>6</v>
      </c>
      <c r="K586" s="5">
        <v>2018</v>
      </c>
      <c r="L586" s="5" t="s">
        <v>89</v>
      </c>
      <c r="M586" s="5" t="s">
        <v>90</v>
      </c>
      <c r="N586" s="5" t="s">
        <v>91</v>
      </c>
      <c r="O586" s="5">
        <v>4.1419879963824719</v>
      </c>
      <c r="P586" s="5">
        <v>1.8580120036175281</v>
      </c>
      <c r="Q586" s="5">
        <v>0.44857976537843131</v>
      </c>
      <c r="R586" s="5">
        <v>1.8580120036175281</v>
      </c>
      <c r="S586" s="5">
        <v>0.44857976537843131</v>
      </c>
      <c r="T586" s="5">
        <v>0.12247893427892903</v>
      </c>
      <c r="U586" s="5">
        <v>-0.30966866726958803</v>
      </c>
      <c r="V586" s="5">
        <v>1.8580120036175281</v>
      </c>
      <c r="W586" s="5">
        <v>6</v>
      </c>
      <c r="X586" s="5">
        <v>4.1419879963824719</v>
      </c>
      <c r="Y586" s="5" t="s">
        <v>104</v>
      </c>
    </row>
    <row r="587" spans="1:25" hidden="1" x14ac:dyDescent="0.25">
      <c r="A587" s="5" t="s">
        <v>1757</v>
      </c>
      <c r="B587" s="5" t="s">
        <v>1758</v>
      </c>
      <c r="C587" s="5" t="s">
        <v>1752</v>
      </c>
      <c r="D587" s="5">
        <v>108</v>
      </c>
      <c r="E587" s="5" t="s">
        <v>322</v>
      </c>
      <c r="F587" s="5" t="s">
        <v>42</v>
      </c>
      <c r="G587" s="5" t="s">
        <v>323</v>
      </c>
      <c r="H587" s="5" t="s">
        <v>321</v>
      </c>
      <c r="I587" s="5" t="s">
        <v>7</v>
      </c>
      <c r="J587" s="5">
        <v>19</v>
      </c>
      <c r="K587" s="5">
        <v>2018</v>
      </c>
      <c r="L587" s="5" t="s">
        <v>89</v>
      </c>
      <c r="M587" s="5" t="s">
        <v>90</v>
      </c>
      <c r="N587" s="5" t="s">
        <v>91</v>
      </c>
      <c r="O587" s="5">
        <v>13.116295321877828</v>
      </c>
      <c r="P587" s="5">
        <v>5.8837046781221716</v>
      </c>
      <c r="Q587" s="5">
        <v>0.44857976537843125</v>
      </c>
      <c r="R587" s="5">
        <v>5.8837046781221716</v>
      </c>
      <c r="S587" s="5">
        <v>0.44857976537843125</v>
      </c>
      <c r="T587" s="5">
        <v>0.12247893427892903</v>
      </c>
      <c r="U587" s="5">
        <v>-0.30966866726958797</v>
      </c>
      <c r="V587" s="5">
        <v>5.8837046781221716</v>
      </c>
      <c r="W587" s="5">
        <v>19</v>
      </c>
      <c r="X587" s="5">
        <v>13.116295321877828</v>
      </c>
      <c r="Y587" s="5" t="s">
        <v>104</v>
      </c>
    </row>
    <row r="588" spans="1:25" hidden="1" x14ac:dyDescent="0.25">
      <c r="A588" s="5" t="s">
        <v>1759</v>
      </c>
      <c r="B588" s="5" t="s">
        <v>1760</v>
      </c>
      <c r="C588" s="5" t="s">
        <v>1752</v>
      </c>
      <c r="D588" s="5">
        <v>108</v>
      </c>
      <c r="E588" s="5" t="s">
        <v>322</v>
      </c>
      <c r="F588" s="5" t="s">
        <v>42</v>
      </c>
      <c r="G588" s="5" t="s">
        <v>323</v>
      </c>
      <c r="H588" s="5" t="s">
        <v>321</v>
      </c>
      <c r="I588" s="5" t="s">
        <v>9</v>
      </c>
      <c r="J588" s="5">
        <v>6</v>
      </c>
      <c r="K588" s="5">
        <v>2018</v>
      </c>
      <c r="L588" s="5" t="s">
        <v>89</v>
      </c>
      <c r="M588" s="5" t="s">
        <v>90</v>
      </c>
      <c r="N588" s="5" t="s">
        <v>91</v>
      </c>
      <c r="O588" s="5">
        <v>4.1419879963824719</v>
      </c>
      <c r="P588" s="5">
        <v>1.8580120036175281</v>
      </c>
      <c r="Q588" s="5">
        <v>0.44857976537843131</v>
      </c>
      <c r="R588" s="5">
        <v>1.8580120036175281</v>
      </c>
      <c r="S588" s="5">
        <v>0.44857976537843131</v>
      </c>
      <c r="T588" s="5">
        <v>0.12247893427892903</v>
      </c>
      <c r="U588" s="5">
        <v>-0.30966866726958803</v>
      </c>
      <c r="V588" s="5">
        <v>1.8580120036175281</v>
      </c>
      <c r="W588" s="5">
        <v>6</v>
      </c>
      <c r="X588" s="5">
        <v>4.1419879963824719</v>
      </c>
      <c r="Y588" s="5" t="s">
        <v>104</v>
      </c>
    </row>
    <row r="589" spans="1:25" hidden="1" x14ac:dyDescent="0.25">
      <c r="A589" s="5" t="s">
        <v>1761</v>
      </c>
      <c r="B589" s="5" t="s">
        <v>1762</v>
      </c>
      <c r="C589" s="5" t="s">
        <v>1752</v>
      </c>
      <c r="D589" s="5">
        <v>108</v>
      </c>
      <c r="E589" s="5" t="s">
        <v>322</v>
      </c>
      <c r="F589" s="5" t="s">
        <v>42</v>
      </c>
      <c r="G589" s="5" t="s">
        <v>323</v>
      </c>
      <c r="H589" s="5" t="s">
        <v>321</v>
      </c>
      <c r="I589" s="5" t="s">
        <v>95</v>
      </c>
      <c r="J589" s="5">
        <v>87</v>
      </c>
      <c r="K589" s="5">
        <v>2018</v>
      </c>
      <c r="L589" s="5" t="s">
        <v>89</v>
      </c>
      <c r="M589" s="5" t="s">
        <v>90</v>
      </c>
      <c r="N589" s="5" t="s">
        <v>91</v>
      </c>
      <c r="O589" s="5">
        <v>60.058825947545834</v>
      </c>
      <c r="P589" s="5">
        <v>26.941174052454166</v>
      </c>
      <c r="Q589" s="5">
        <v>0.44857976537843153</v>
      </c>
      <c r="R589" s="5">
        <v>26.941174052454166</v>
      </c>
      <c r="S589" s="5">
        <v>0.44857976537843153</v>
      </c>
      <c r="T589" s="5">
        <v>0.12247893427892881</v>
      </c>
      <c r="U589" s="5">
        <v>-0.30966866726958814</v>
      </c>
      <c r="V589" s="5">
        <v>26.941174052454166</v>
      </c>
      <c r="W589" s="5">
        <v>87</v>
      </c>
      <c r="X589" s="5">
        <v>60.058825947545834</v>
      </c>
      <c r="Y589" s="5" t="s">
        <v>104</v>
      </c>
    </row>
    <row r="590" spans="1:25" hidden="1" x14ac:dyDescent="0.25">
      <c r="A590" s="5" t="s">
        <v>1763</v>
      </c>
      <c r="B590" s="5" t="s">
        <v>1764</v>
      </c>
      <c r="C590" s="5" t="s">
        <v>1752</v>
      </c>
      <c r="D590" s="5">
        <v>108</v>
      </c>
      <c r="E590" s="5" t="s">
        <v>322</v>
      </c>
      <c r="F590" s="5" t="s">
        <v>42</v>
      </c>
      <c r="G590" s="5" t="s">
        <v>323</v>
      </c>
      <c r="H590" s="5" t="s">
        <v>321</v>
      </c>
      <c r="I590" s="5" t="s">
        <v>71</v>
      </c>
      <c r="J590" s="5">
        <v>87</v>
      </c>
      <c r="K590" s="5">
        <v>2018</v>
      </c>
      <c r="L590" s="5" t="s">
        <v>89</v>
      </c>
      <c r="M590" s="5" t="s">
        <v>90</v>
      </c>
      <c r="N590" s="5" t="s">
        <v>91</v>
      </c>
      <c r="O590" s="5">
        <v>60.058825947545834</v>
      </c>
      <c r="P590" s="5">
        <v>26.941174052454166</v>
      </c>
      <c r="Q590" s="5">
        <v>0.44857976537843153</v>
      </c>
      <c r="R590" s="5">
        <v>26.941174052454166</v>
      </c>
      <c r="S590" s="5">
        <v>0.44857976537843153</v>
      </c>
      <c r="T590" s="5">
        <v>0.12247893427892881</v>
      </c>
      <c r="U590" s="5">
        <v>-0.30966866726958814</v>
      </c>
      <c r="V590" s="5">
        <v>26.941174052454166</v>
      </c>
      <c r="W590" s="5">
        <v>87</v>
      </c>
      <c r="X590" s="5">
        <v>60.058825947545834</v>
      </c>
      <c r="Y590" s="5" t="s">
        <v>104</v>
      </c>
    </row>
    <row r="591" spans="1:25" hidden="1" x14ac:dyDescent="0.25">
      <c r="A591" s="5" t="s">
        <v>1765</v>
      </c>
      <c r="B591" s="5" t="s">
        <v>1766</v>
      </c>
      <c r="C591" s="5" t="s">
        <v>1767</v>
      </c>
      <c r="D591" s="5">
        <v>109</v>
      </c>
      <c r="E591" s="5" t="s">
        <v>324</v>
      </c>
      <c r="F591" s="5" t="s">
        <v>42</v>
      </c>
      <c r="G591" s="5" t="s">
        <v>226</v>
      </c>
      <c r="H591" s="5" t="s">
        <v>173</v>
      </c>
      <c r="I591" s="5" t="s">
        <v>15</v>
      </c>
      <c r="J591" s="5">
        <v>8</v>
      </c>
      <c r="K591" s="5">
        <v>2018</v>
      </c>
      <c r="L591" s="5" t="s">
        <v>89</v>
      </c>
      <c r="M591" s="5" t="s">
        <v>90</v>
      </c>
      <c r="N591" s="5" t="s">
        <v>91</v>
      </c>
      <c r="O591" s="5">
        <v>2911.7777777777778</v>
      </c>
      <c r="P591" s="5">
        <v>0</v>
      </c>
      <c r="Q591" s="5">
        <v>0</v>
      </c>
      <c r="R591" s="5">
        <v>-2903.7777777777778</v>
      </c>
      <c r="S591" s="5">
        <v>-0.9972525375868122</v>
      </c>
      <c r="T591" s="5">
        <v>0.15955752212389393</v>
      </c>
      <c r="U591" s="5">
        <v>362.97222222222223</v>
      </c>
      <c r="V591" s="5">
        <v>-2903.7777777777778</v>
      </c>
      <c r="W591" s="5">
        <v>8</v>
      </c>
      <c r="X591" s="5">
        <v>2911.7777777777778</v>
      </c>
      <c r="Y591" s="5" t="s">
        <v>104</v>
      </c>
    </row>
    <row r="592" spans="1:25" hidden="1" x14ac:dyDescent="0.25">
      <c r="A592" s="5" t="s">
        <v>1768</v>
      </c>
      <c r="B592" s="5" t="s">
        <v>1769</v>
      </c>
      <c r="C592" s="5" t="s">
        <v>1767</v>
      </c>
      <c r="D592" s="5">
        <v>109</v>
      </c>
      <c r="E592" s="5" t="s">
        <v>324</v>
      </c>
      <c r="F592" s="5" t="s">
        <v>42</v>
      </c>
      <c r="G592" s="5" t="s">
        <v>226</v>
      </c>
      <c r="H592" s="5" t="s">
        <v>173</v>
      </c>
      <c r="I592" s="5" t="s">
        <v>11</v>
      </c>
      <c r="J592" s="5">
        <v>8</v>
      </c>
      <c r="K592" s="5">
        <v>2018</v>
      </c>
      <c r="L592" s="5" t="s">
        <v>89</v>
      </c>
      <c r="M592" s="5" t="s">
        <v>90</v>
      </c>
      <c r="N592" s="5" t="s">
        <v>91</v>
      </c>
      <c r="O592" s="5">
        <v>2911.7777777777778</v>
      </c>
      <c r="P592" s="5">
        <v>0</v>
      </c>
      <c r="Q592" s="5">
        <v>0</v>
      </c>
      <c r="R592" s="5">
        <v>-2903.7777777777778</v>
      </c>
      <c r="S592" s="5">
        <v>-0.9972525375868122</v>
      </c>
      <c r="T592" s="5">
        <v>0.15955752212389393</v>
      </c>
      <c r="U592" s="5">
        <v>362.97222222222223</v>
      </c>
      <c r="V592" s="5">
        <v>-2903.7777777777778</v>
      </c>
      <c r="W592" s="5">
        <v>8</v>
      </c>
      <c r="X592" s="5">
        <v>2911.7777777777778</v>
      </c>
      <c r="Y592" s="5" t="s">
        <v>104</v>
      </c>
    </row>
    <row r="593" spans="1:25" hidden="1" x14ac:dyDescent="0.25">
      <c r="A593" s="5" t="s">
        <v>1770</v>
      </c>
      <c r="B593" s="5" t="s">
        <v>1771</v>
      </c>
      <c r="C593" s="5" t="s">
        <v>1767</v>
      </c>
      <c r="D593" s="5">
        <v>109</v>
      </c>
      <c r="E593" s="5" t="s">
        <v>324</v>
      </c>
      <c r="F593" s="5" t="s">
        <v>42</v>
      </c>
      <c r="G593" s="5" t="s">
        <v>226</v>
      </c>
      <c r="H593" s="5" t="s">
        <v>173</v>
      </c>
      <c r="I593" s="5" t="s">
        <v>14</v>
      </c>
      <c r="J593" s="5">
        <v>8</v>
      </c>
      <c r="K593" s="5">
        <v>2018</v>
      </c>
      <c r="L593" s="5" t="s">
        <v>89</v>
      </c>
      <c r="M593" s="5" t="s">
        <v>90</v>
      </c>
      <c r="N593" s="5" t="s">
        <v>91</v>
      </c>
      <c r="O593" s="5">
        <v>2911.7777777777778</v>
      </c>
      <c r="P593" s="5">
        <v>0</v>
      </c>
      <c r="Q593" s="5">
        <v>0</v>
      </c>
      <c r="R593" s="5">
        <v>-2903.7777777777778</v>
      </c>
      <c r="S593" s="5">
        <v>-0.9972525375868122</v>
      </c>
      <c r="T593" s="5">
        <v>0.15955752212389393</v>
      </c>
      <c r="U593" s="5">
        <v>362.97222222222223</v>
      </c>
      <c r="V593" s="5">
        <v>-2903.7777777777778</v>
      </c>
      <c r="W593" s="5">
        <v>8</v>
      </c>
      <c r="X593" s="5">
        <v>2911.7777777777778</v>
      </c>
      <c r="Y593" s="5" t="s">
        <v>104</v>
      </c>
    </row>
    <row r="594" spans="1:25" hidden="1" x14ac:dyDescent="0.25">
      <c r="A594" s="5" t="s">
        <v>1772</v>
      </c>
      <c r="B594" s="5" t="s">
        <v>1773</v>
      </c>
      <c r="C594" s="5" t="s">
        <v>1767</v>
      </c>
      <c r="D594" s="5">
        <v>109</v>
      </c>
      <c r="E594" s="5" t="s">
        <v>324</v>
      </c>
      <c r="F594" s="5" t="s">
        <v>42</v>
      </c>
      <c r="G594" s="5" t="s">
        <v>226</v>
      </c>
      <c r="H594" s="5" t="s">
        <v>173</v>
      </c>
      <c r="I594" s="5" t="s">
        <v>133</v>
      </c>
      <c r="J594" s="5">
        <v>4</v>
      </c>
      <c r="K594" s="5">
        <v>2018</v>
      </c>
      <c r="L594" s="5" t="s">
        <v>89</v>
      </c>
      <c r="M594" s="5" t="s">
        <v>90</v>
      </c>
      <c r="N594" s="5" t="s">
        <v>91</v>
      </c>
      <c r="O594" s="5">
        <v>1455.8888888888889</v>
      </c>
      <c r="P594" s="5">
        <v>0</v>
      </c>
      <c r="Q594" s="5">
        <v>0</v>
      </c>
      <c r="R594" s="5">
        <v>-1451.8888888888889</v>
      </c>
      <c r="S594" s="5">
        <v>-0.9972525375868122</v>
      </c>
      <c r="T594" s="5">
        <v>0.15955752212389393</v>
      </c>
      <c r="U594" s="5">
        <v>362.97222222222223</v>
      </c>
      <c r="V594" s="5">
        <v>-1451.8888888888889</v>
      </c>
      <c r="W594" s="5">
        <v>4</v>
      </c>
      <c r="X594" s="5">
        <v>1455.8888888888889</v>
      </c>
      <c r="Y594" s="5" t="s">
        <v>104</v>
      </c>
    </row>
    <row r="595" spans="1:25" hidden="1" x14ac:dyDescent="0.25">
      <c r="A595" s="5" t="s">
        <v>1774</v>
      </c>
      <c r="B595" s="5" t="s">
        <v>1775</v>
      </c>
      <c r="C595" s="5" t="s">
        <v>1767</v>
      </c>
      <c r="D595" s="5">
        <v>109</v>
      </c>
      <c r="E595" s="5" t="s">
        <v>324</v>
      </c>
      <c r="F595" s="5" t="s">
        <v>42</v>
      </c>
      <c r="G595" s="5" t="s">
        <v>226</v>
      </c>
      <c r="H595" s="5" t="s">
        <v>173</v>
      </c>
      <c r="I595" s="5" t="s">
        <v>71</v>
      </c>
      <c r="J595" s="5">
        <v>36</v>
      </c>
      <c r="K595" s="5">
        <v>2018</v>
      </c>
      <c r="L595" s="5" t="s">
        <v>89</v>
      </c>
      <c r="M595" s="5" t="s">
        <v>90</v>
      </c>
      <c r="N595" s="5" t="s">
        <v>91</v>
      </c>
      <c r="O595" s="5">
        <v>13103</v>
      </c>
      <c r="P595" s="5">
        <v>0</v>
      </c>
      <c r="Q595" s="1">
        <v>0</v>
      </c>
      <c r="R595" s="5">
        <v>-13067</v>
      </c>
      <c r="S595" s="5">
        <v>-0.9972525375868122</v>
      </c>
      <c r="T595" s="5">
        <v>0.15955752212389382</v>
      </c>
      <c r="U595" s="5">
        <v>362.97222222222223</v>
      </c>
      <c r="V595" s="5">
        <v>-13067</v>
      </c>
      <c r="W595" s="5">
        <v>36</v>
      </c>
      <c r="X595" s="5">
        <v>13103</v>
      </c>
      <c r="Y595" s="5" t="s">
        <v>104</v>
      </c>
    </row>
    <row r="596" spans="1:25" hidden="1" x14ac:dyDescent="0.25">
      <c r="A596" s="5" t="s">
        <v>1776</v>
      </c>
      <c r="B596" s="5" t="s">
        <v>1777</v>
      </c>
      <c r="C596" s="5" t="s">
        <v>1767</v>
      </c>
      <c r="D596" s="5">
        <v>109</v>
      </c>
      <c r="E596" s="5" t="s">
        <v>324</v>
      </c>
      <c r="F596" s="5" t="s">
        <v>42</v>
      </c>
      <c r="G596" s="5" t="s">
        <v>226</v>
      </c>
      <c r="H596" s="5" t="s">
        <v>173</v>
      </c>
      <c r="I596" s="5" t="s">
        <v>95</v>
      </c>
      <c r="J596" s="5">
        <v>36</v>
      </c>
      <c r="K596" s="5">
        <v>2018</v>
      </c>
      <c r="L596" s="5" t="s">
        <v>89</v>
      </c>
      <c r="M596" s="5" t="s">
        <v>90</v>
      </c>
      <c r="N596" s="5" t="s">
        <v>91</v>
      </c>
      <c r="O596" s="5">
        <v>13103</v>
      </c>
      <c r="P596" s="5">
        <v>0</v>
      </c>
      <c r="Q596" s="5">
        <v>0</v>
      </c>
      <c r="R596" s="5">
        <v>-13067</v>
      </c>
      <c r="S596" s="5">
        <v>-0.9972525375868122</v>
      </c>
      <c r="T596" s="5">
        <v>0.15955752212389382</v>
      </c>
      <c r="U596" s="5">
        <v>362.97222222222223</v>
      </c>
      <c r="V596" s="5">
        <v>-13067</v>
      </c>
      <c r="W596" s="5">
        <v>36</v>
      </c>
      <c r="X596" s="5">
        <v>13103</v>
      </c>
      <c r="Y596" s="5" t="s">
        <v>104</v>
      </c>
    </row>
    <row r="597" spans="1:25" hidden="1" x14ac:dyDescent="0.25">
      <c r="A597" s="5" t="s">
        <v>1778</v>
      </c>
      <c r="B597" s="5" t="s">
        <v>1779</v>
      </c>
      <c r="C597" s="5" t="s">
        <v>1767</v>
      </c>
      <c r="D597" s="5">
        <v>109</v>
      </c>
      <c r="E597" s="5" t="s">
        <v>324</v>
      </c>
      <c r="F597" s="5" t="s">
        <v>42</v>
      </c>
      <c r="G597" s="5" t="s">
        <v>226</v>
      </c>
      <c r="H597" s="5" t="s">
        <v>173</v>
      </c>
      <c r="I597" s="5" t="s">
        <v>9</v>
      </c>
      <c r="J597" s="5">
        <v>8</v>
      </c>
      <c r="K597" s="5">
        <v>2018</v>
      </c>
      <c r="L597" s="5" t="s">
        <v>89</v>
      </c>
      <c r="M597" s="5" t="s">
        <v>90</v>
      </c>
      <c r="N597" s="5" t="s">
        <v>91</v>
      </c>
      <c r="O597" s="5">
        <v>2911.7777777777778</v>
      </c>
      <c r="P597" s="5">
        <v>0</v>
      </c>
      <c r="Q597" s="5">
        <v>0</v>
      </c>
      <c r="R597" s="5">
        <v>-2903.7777777777778</v>
      </c>
      <c r="S597" s="5">
        <v>-0.9972525375868122</v>
      </c>
      <c r="T597" s="5">
        <v>0.15955752212389393</v>
      </c>
      <c r="U597" s="5">
        <v>362.97222222222223</v>
      </c>
      <c r="V597" s="5">
        <v>-2903.7777777777778</v>
      </c>
      <c r="W597" s="5">
        <v>8</v>
      </c>
      <c r="X597" s="5">
        <v>2911.7777777777778</v>
      </c>
      <c r="Y597" s="5" t="s">
        <v>104</v>
      </c>
    </row>
    <row r="598" spans="1:25" hidden="1" x14ac:dyDescent="0.25">
      <c r="A598" s="5" t="s">
        <v>1780</v>
      </c>
      <c r="B598" s="5" t="s">
        <v>1781</v>
      </c>
      <c r="C598" s="5" t="s">
        <v>1782</v>
      </c>
      <c r="D598" s="5">
        <v>110</v>
      </c>
      <c r="E598" s="5" t="s">
        <v>325</v>
      </c>
      <c r="F598" s="5" t="s">
        <v>42</v>
      </c>
      <c r="G598" s="5" t="s">
        <v>326</v>
      </c>
      <c r="H598" s="5" t="s">
        <v>199</v>
      </c>
      <c r="I598" s="5" t="s">
        <v>16</v>
      </c>
      <c r="J598" s="5">
        <v>9</v>
      </c>
      <c r="K598" s="5">
        <v>2018</v>
      </c>
      <c r="L598" s="5" t="s">
        <v>89</v>
      </c>
      <c r="M598" s="5" t="s">
        <v>90</v>
      </c>
      <c r="N598" s="5" t="s">
        <v>91</v>
      </c>
      <c r="O598" s="5">
        <v>1417.090909090909</v>
      </c>
      <c r="P598" s="5">
        <v>0</v>
      </c>
      <c r="Q598" s="5">
        <v>0</v>
      </c>
      <c r="R598" s="5">
        <v>-1408.090909090909</v>
      </c>
      <c r="S598" s="5">
        <v>-0.99364896073902997</v>
      </c>
      <c r="T598" s="5">
        <v>-0.2279346210995542</v>
      </c>
      <c r="U598" s="5">
        <v>156.45454545454544</v>
      </c>
      <c r="V598" s="5">
        <v>-1408.090909090909</v>
      </c>
      <c r="W598" s="5">
        <v>9</v>
      </c>
      <c r="X598" s="5">
        <v>1417.090909090909</v>
      </c>
      <c r="Y598" s="5" t="s">
        <v>104</v>
      </c>
    </row>
    <row r="599" spans="1:25" hidden="1" x14ac:dyDescent="0.25">
      <c r="A599" s="5" t="s">
        <v>1783</v>
      </c>
      <c r="B599" s="5" t="s">
        <v>1784</v>
      </c>
      <c r="C599" s="5" t="s">
        <v>1782</v>
      </c>
      <c r="D599" s="5">
        <v>110</v>
      </c>
      <c r="E599" s="5" t="s">
        <v>325</v>
      </c>
      <c r="F599" s="5" t="s">
        <v>42</v>
      </c>
      <c r="G599" s="5" t="s">
        <v>326</v>
      </c>
      <c r="H599" s="5" t="s">
        <v>199</v>
      </c>
      <c r="I599" s="5" t="s">
        <v>15</v>
      </c>
      <c r="J599" s="5">
        <v>6</v>
      </c>
      <c r="K599" s="5">
        <v>2018</v>
      </c>
      <c r="L599" s="5" t="s">
        <v>89</v>
      </c>
      <c r="M599" s="5" t="s">
        <v>90</v>
      </c>
      <c r="N599" s="5" t="s">
        <v>91</v>
      </c>
      <c r="O599" s="5">
        <v>944.72727272727275</v>
      </c>
      <c r="P599" s="5">
        <v>0</v>
      </c>
      <c r="Q599" s="5">
        <v>0</v>
      </c>
      <c r="R599" s="5">
        <v>-938.72727272727275</v>
      </c>
      <c r="S599" s="5">
        <v>-0.99364896073902997</v>
      </c>
      <c r="T599" s="5">
        <v>-0.22793462109955429</v>
      </c>
      <c r="U599" s="5">
        <v>156.45454545454547</v>
      </c>
      <c r="V599" s="5">
        <v>-938.72727272727275</v>
      </c>
      <c r="W599" s="5">
        <v>6</v>
      </c>
      <c r="X599" s="5">
        <v>944.72727272727275</v>
      </c>
      <c r="Y599" s="5" t="s">
        <v>104</v>
      </c>
    </row>
    <row r="600" spans="1:25" hidden="1" x14ac:dyDescent="0.25">
      <c r="A600" s="5" t="s">
        <v>1785</v>
      </c>
      <c r="B600" s="5" t="s">
        <v>1786</v>
      </c>
      <c r="C600" s="5" t="s">
        <v>1782</v>
      </c>
      <c r="D600" s="5">
        <v>110</v>
      </c>
      <c r="E600" s="5" t="s">
        <v>325</v>
      </c>
      <c r="F600" s="5" t="s">
        <v>42</v>
      </c>
      <c r="G600" s="5" t="s">
        <v>326</v>
      </c>
      <c r="H600" s="5" t="s">
        <v>199</v>
      </c>
      <c r="I600" s="5" t="s">
        <v>11</v>
      </c>
      <c r="J600" s="5">
        <v>6</v>
      </c>
      <c r="K600" s="5">
        <v>2018</v>
      </c>
      <c r="L600" s="5" t="s">
        <v>89</v>
      </c>
      <c r="M600" s="5" t="s">
        <v>90</v>
      </c>
      <c r="N600" s="5" t="s">
        <v>91</v>
      </c>
      <c r="O600" s="5">
        <v>944.72727272727275</v>
      </c>
      <c r="P600" s="5">
        <v>0</v>
      </c>
      <c r="Q600" s="5">
        <v>0</v>
      </c>
      <c r="R600" s="5">
        <v>-938.72727272727275</v>
      </c>
      <c r="S600" s="5">
        <v>-0.99364896073902997</v>
      </c>
      <c r="T600" s="5">
        <v>-0.22793462109955429</v>
      </c>
      <c r="U600" s="5">
        <v>156.45454545454547</v>
      </c>
      <c r="V600" s="5">
        <v>-938.72727272727275</v>
      </c>
      <c r="W600" s="5">
        <v>6</v>
      </c>
      <c r="X600" s="5">
        <v>944.72727272727275</v>
      </c>
      <c r="Y600" s="5" t="s">
        <v>104</v>
      </c>
    </row>
    <row r="601" spans="1:25" hidden="1" x14ac:dyDescent="0.25">
      <c r="A601" s="5" t="s">
        <v>1787</v>
      </c>
      <c r="B601" s="5" t="s">
        <v>1788</v>
      </c>
      <c r="C601" s="5" t="s">
        <v>1782</v>
      </c>
      <c r="D601" s="5">
        <v>110</v>
      </c>
      <c r="E601" s="5" t="s">
        <v>325</v>
      </c>
      <c r="F601" s="5" t="s">
        <v>42</v>
      </c>
      <c r="G601" s="5" t="s">
        <v>326</v>
      </c>
      <c r="H601" s="5" t="s">
        <v>199</v>
      </c>
      <c r="I601" s="5" t="s">
        <v>14</v>
      </c>
      <c r="J601" s="5">
        <v>6</v>
      </c>
      <c r="K601" s="5">
        <v>2018</v>
      </c>
      <c r="L601" s="5" t="s">
        <v>89</v>
      </c>
      <c r="M601" s="5" t="s">
        <v>90</v>
      </c>
      <c r="N601" s="5" t="s">
        <v>91</v>
      </c>
      <c r="O601" s="5">
        <v>944.72727272727275</v>
      </c>
      <c r="P601" s="5">
        <v>0</v>
      </c>
      <c r="Q601" s="5">
        <v>0</v>
      </c>
      <c r="R601" s="5">
        <v>-938.72727272727275</v>
      </c>
      <c r="S601" s="5">
        <v>-0.99364896073902997</v>
      </c>
      <c r="T601" s="5">
        <v>-0.22793462109955429</v>
      </c>
      <c r="U601" s="5">
        <v>156.45454545454547</v>
      </c>
      <c r="V601" s="5">
        <v>-938.72727272727275</v>
      </c>
      <c r="W601" s="5">
        <v>6</v>
      </c>
      <c r="X601" s="5">
        <v>944.72727272727275</v>
      </c>
      <c r="Y601" s="5" t="s">
        <v>104</v>
      </c>
    </row>
    <row r="602" spans="1:25" hidden="1" x14ac:dyDescent="0.25">
      <c r="A602" s="5" t="s">
        <v>1789</v>
      </c>
      <c r="B602" s="5" t="s">
        <v>1790</v>
      </c>
      <c r="C602" s="5" t="s">
        <v>1782</v>
      </c>
      <c r="D602" s="5">
        <v>110</v>
      </c>
      <c r="E602" s="5" t="s">
        <v>325</v>
      </c>
      <c r="F602" s="5" t="s">
        <v>42</v>
      </c>
      <c r="G602" s="5" t="s">
        <v>326</v>
      </c>
      <c r="H602" s="5" t="s">
        <v>199</v>
      </c>
      <c r="I602" s="5" t="s">
        <v>9</v>
      </c>
      <c r="J602" s="5">
        <v>6</v>
      </c>
      <c r="K602" s="5">
        <v>2018</v>
      </c>
      <c r="L602" s="5" t="s">
        <v>89</v>
      </c>
      <c r="M602" s="5" t="s">
        <v>90</v>
      </c>
      <c r="N602" s="5" t="s">
        <v>91</v>
      </c>
      <c r="O602" s="5">
        <v>944.72727272727275</v>
      </c>
      <c r="P602" s="5">
        <v>0</v>
      </c>
      <c r="Q602" s="5">
        <v>0</v>
      </c>
      <c r="R602" s="5">
        <v>-938.72727272727275</v>
      </c>
      <c r="S602" s="5">
        <v>-0.99364896073902997</v>
      </c>
      <c r="T602" s="5">
        <v>-0.22793462109955429</v>
      </c>
      <c r="U602" s="5">
        <v>156.45454545454547</v>
      </c>
      <c r="V602" s="5">
        <v>-938.72727272727275</v>
      </c>
      <c r="W602" s="5">
        <v>6</v>
      </c>
      <c r="X602" s="5">
        <v>944.72727272727275</v>
      </c>
      <c r="Y602" s="5" t="s">
        <v>104</v>
      </c>
    </row>
    <row r="603" spans="1:25" hidden="1" x14ac:dyDescent="0.25">
      <c r="A603" s="5" t="s">
        <v>1791</v>
      </c>
      <c r="B603" s="5" t="s">
        <v>1792</v>
      </c>
      <c r="C603" s="5" t="s">
        <v>1782</v>
      </c>
      <c r="D603" s="5">
        <v>110</v>
      </c>
      <c r="E603" s="5" t="s">
        <v>325</v>
      </c>
      <c r="F603" s="5" t="s">
        <v>42</v>
      </c>
      <c r="G603" s="5" t="s">
        <v>326</v>
      </c>
      <c r="H603" s="5" t="s">
        <v>199</v>
      </c>
      <c r="I603" s="5" t="s">
        <v>95</v>
      </c>
      <c r="J603" s="5">
        <v>33</v>
      </c>
      <c r="K603" s="5">
        <v>2018</v>
      </c>
      <c r="L603" s="5" t="s">
        <v>89</v>
      </c>
      <c r="M603" s="5" t="s">
        <v>90</v>
      </c>
      <c r="N603" s="5" t="s">
        <v>91</v>
      </c>
      <c r="O603" s="5">
        <v>5196</v>
      </c>
      <c r="P603" s="5">
        <v>0</v>
      </c>
      <c r="Q603" s="5">
        <v>0</v>
      </c>
      <c r="R603" s="5">
        <v>-5163</v>
      </c>
      <c r="S603" s="5">
        <v>-0.99364896073902997</v>
      </c>
      <c r="T603" s="5">
        <v>-0.22793462109955423</v>
      </c>
      <c r="U603" s="5">
        <v>156.45454545454547</v>
      </c>
      <c r="V603" s="5">
        <v>-5163</v>
      </c>
      <c r="W603" s="5">
        <v>33</v>
      </c>
      <c r="X603" s="5">
        <v>5196</v>
      </c>
      <c r="Y603" s="5" t="s">
        <v>104</v>
      </c>
    </row>
    <row r="604" spans="1:25" hidden="1" x14ac:dyDescent="0.25">
      <c r="A604" s="5" t="s">
        <v>1793</v>
      </c>
      <c r="B604" s="5" t="s">
        <v>1794</v>
      </c>
      <c r="C604" s="5" t="s">
        <v>1782</v>
      </c>
      <c r="D604" s="5">
        <v>110</v>
      </c>
      <c r="E604" s="5" t="s">
        <v>325</v>
      </c>
      <c r="F604" s="5" t="s">
        <v>42</v>
      </c>
      <c r="G604" s="5" t="s">
        <v>326</v>
      </c>
      <c r="H604" s="5" t="s">
        <v>199</v>
      </c>
      <c r="I604" s="5" t="s">
        <v>71</v>
      </c>
      <c r="J604" s="5">
        <v>33</v>
      </c>
      <c r="K604" s="5">
        <v>2018</v>
      </c>
      <c r="L604" s="5" t="s">
        <v>89</v>
      </c>
      <c r="M604" s="5" t="s">
        <v>90</v>
      </c>
      <c r="N604" s="5" t="s">
        <v>91</v>
      </c>
      <c r="O604" s="5">
        <v>5196</v>
      </c>
      <c r="P604" s="5">
        <v>0</v>
      </c>
      <c r="Q604" s="5">
        <v>0</v>
      </c>
      <c r="R604" s="5">
        <v>-5163</v>
      </c>
      <c r="S604" s="5">
        <v>-0.99364896073902997</v>
      </c>
      <c r="T604" s="5">
        <v>-0.22793462109955423</v>
      </c>
      <c r="U604" s="5">
        <v>156.45454545454547</v>
      </c>
      <c r="V604" s="5">
        <v>-5163</v>
      </c>
      <c r="W604" s="5">
        <v>33</v>
      </c>
      <c r="X604" s="5">
        <v>5196</v>
      </c>
      <c r="Y604" s="5" t="s">
        <v>104</v>
      </c>
    </row>
    <row r="605" spans="1:25" hidden="1" x14ac:dyDescent="0.25">
      <c r="A605" s="5" t="s">
        <v>1795</v>
      </c>
      <c r="B605" s="5" t="s">
        <v>1796</v>
      </c>
      <c r="C605" s="5" t="s">
        <v>1797</v>
      </c>
      <c r="D605" s="5">
        <v>112</v>
      </c>
      <c r="E605" s="5" t="s">
        <v>327</v>
      </c>
      <c r="F605" s="5" t="s">
        <v>42</v>
      </c>
      <c r="G605" s="5" t="s">
        <v>328</v>
      </c>
      <c r="H605" s="5" t="s">
        <v>321</v>
      </c>
      <c r="I605" s="5" t="s">
        <v>16</v>
      </c>
      <c r="J605" s="5">
        <v>25</v>
      </c>
      <c r="K605" s="5">
        <v>2018</v>
      </c>
      <c r="L605" s="5" t="s">
        <v>89</v>
      </c>
      <c r="M605" s="5" t="s">
        <v>90</v>
      </c>
      <c r="N605" s="5" t="s">
        <v>91</v>
      </c>
      <c r="O605" s="5">
        <v>17.258283318260297</v>
      </c>
      <c r="P605" s="5">
        <v>7.7417166817397032</v>
      </c>
      <c r="Q605" s="5">
        <v>0.44857976537843158</v>
      </c>
      <c r="R605" s="5">
        <v>7.7417166817397032</v>
      </c>
      <c r="S605" s="5">
        <v>0.44857976537843158</v>
      </c>
      <c r="T605" s="5">
        <v>0.27554424349878287</v>
      </c>
      <c r="U605" s="5">
        <v>-0.21553257644271379</v>
      </c>
      <c r="V605" s="5">
        <v>4.7417166817397032</v>
      </c>
      <c r="W605" s="5">
        <v>22</v>
      </c>
      <c r="X605" s="5">
        <v>17.258283318260297</v>
      </c>
      <c r="Y605" s="5" t="s">
        <v>109</v>
      </c>
    </row>
    <row r="606" spans="1:25" hidden="1" x14ac:dyDescent="0.25">
      <c r="A606" s="5" t="s">
        <v>1798</v>
      </c>
      <c r="B606" s="5" t="s">
        <v>1799</v>
      </c>
      <c r="C606" s="5" t="s">
        <v>1797</v>
      </c>
      <c r="D606" s="5">
        <v>112</v>
      </c>
      <c r="E606" s="5" t="s">
        <v>327</v>
      </c>
      <c r="F606" s="5" t="s">
        <v>42</v>
      </c>
      <c r="G606" s="5" t="s">
        <v>328</v>
      </c>
      <c r="H606" s="5" t="s">
        <v>321</v>
      </c>
      <c r="I606" s="5" t="s">
        <v>15</v>
      </c>
      <c r="J606" s="5">
        <v>385</v>
      </c>
      <c r="K606" s="5">
        <v>2018</v>
      </c>
      <c r="L606" s="5" t="s">
        <v>89</v>
      </c>
      <c r="M606" s="5" t="s">
        <v>90</v>
      </c>
      <c r="N606" s="5" t="s">
        <v>91</v>
      </c>
      <c r="O606" s="5">
        <v>265.77756310120856</v>
      </c>
      <c r="P606" s="5">
        <v>119.22243689879144</v>
      </c>
      <c r="Q606" s="5">
        <v>0.44857976537843164</v>
      </c>
      <c r="R606" s="5">
        <v>119.22243689879144</v>
      </c>
      <c r="S606" s="5">
        <v>0.44857976537843164</v>
      </c>
      <c r="T606" s="5">
        <v>0.23472682770682166</v>
      </c>
      <c r="U606" s="5">
        <v>-0.24063553399654697</v>
      </c>
      <c r="V606" s="5">
        <v>84.222436898791443</v>
      </c>
      <c r="W606" s="5">
        <v>350</v>
      </c>
      <c r="X606" s="5">
        <v>265.77756310120856</v>
      </c>
      <c r="Y606" s="5" t="s">
        <v>109</v>
      </c>
    </row>
    <row r="607" spans="1:25" hidden="1" x14ac:dyDescent="0.25">
      <c r="A607" s="5" t="s">
        <v>1800</v>
      </c>
      <c r="B607" s="5" t="s">
        <v>1801</v>
      </c>
      <c r="C607" s="5" t="s">
        <v>1797</v>
      </c>
      <c r="D607" s="5">
        <v>112</v>
      </c>
      <c r="E607" s="5" t="s">
        <v>327</v>
      </c>
      <c r="F607" s="5" t="s">
        <v>42</v>
      </c>
      <c r="G607" s="5" t="s">
        <v>328</v>
      </c>
      <c r="H607" s="5" t="s">
        <v>321</v>
      </c>
      <c r="I607" s="5" t="s">
        <v>11</v>
      </c>
      <c r="J607" s="5">
        <v>214</v>
      </c>
      <c r="K607" s="5">
        <v>2018</v>
      </c>
      <c r="L607" s="5" t="s">
        <v>89</v>
      </c>
      <c r="M607" s="5" t="s">
        <v>90</v>
      </c>
      <c r="N607" s="5" t="s">
        <v>91</v>
      </c>
      <c r="O607" s="5">
        <v>147.73090520430816</v>
      </c>
      <c r="P607" s="5">
        <v>66.269094795691842</v>
      </c>
      <c r="Q607" s="5">
        <v>0.44857976537843142</v>
      </c>
      <c r="R607" s="5">
        <v>66.269094795691842</v>
      </c>
      <c r="S607" s="5">
        <v>0.44857976537843142</v>
      </c>
      <c r="T607" s="5">
        <v>0.23184867659328617</v>
      </c>
      <c r="U607" s="5">
        <v>-0.24240561433688124</v>
      </c>
      <c r="V607" s="5">
        <v>47.269094795691842</v>
      </c>
      <c r="W607" s="5">
        <v>195</v>
      </c>
      <c r="X607" s="5">
        <v>147.73090520430816</v>
      </c>
      <c r="Y607" s="5" t="s">
        <v>109</v>
      </c>
    </row>
    <row r="608" spans="1:25" hidden="1" x14ac:dyDescent="0.25">
      <c r="A608" s="5" t="s">
        <v>1802</v>
      </c>
      <c r="B608" s="5" t="s">
        <v>1803</v>
      </c>
      <c r="C608" s="5" t="s">
        <v>1797</v>
      </c>
      <c r="D608" s="5">
        <v>112</v>
      </c>
      <c r="E608" s="5" t="s">
        <v>327</v>
      </c>
      <c r="F608" s="5" t="s">
        <v>42</v>
      </c>
      <c r="G608" s="5" t="s">
        <v>328</v>
      </c>
      <c r="H608" s="5" t="s">
        <v>321</v>
      </c>
      <c r="I608" s="5" t="s">
        <v>14</v>
      </c>
      <c r="J608" s="5">
        <v>238</v>
      </c>
      <c r="K608" s="5">
        <v>2018</v>
      </c>
      <c r="L608" s="5" t="s">
        <v>89</v>
      </c>
      <c r="M608" s="5" t="s">
        <v>90</v>
      </c>
      <c r="N608" s="5" t="s">
        <v>91</v>
      </c>
      <c r="O608" s="5">
        <v>164.29885718983803</v>
      </c>
      <c r="P608" s="5">
        <v>73.701142810161969</v>
      </c>
      <c r="Q608" s="5">
        <v>0.44857976537843153</v>
      </c>
      <c r="R608" s="5">
        <v>73.701142810161969</v>
      </c>
      <c r="S608" s="5">
        <v>0.44857976537843153</v>
      </c>
      <c r="T608" s="5">
        <v>0.23680549239993112</v>
      </c>
      <c r="U608" s="5">
        <v>-0.23935714263963875</v>
      </c>
      <c r="V608" s="5">
        <v>51.701142810161969</v>
      </c>
      <c r="W608" s="5">
        <v>216</v>
      </c>
      <c r="X608" s="5">
        <v>164.29885718983803</v>
      </c>
      <c r="Y608" s="5" t="s">
        <v>109</v>
      </c>
    </row>
    <row r="609" spans="1:25" hidden="1" x14ac:dyDescent="0.25">
      <c r="A609" s="5" t="s">
        <v>1804</v>
      </c>
      <c r="B609" s="5" t="s">
        <v>1805</v>
      </c>
      <c r="C609" s="5" t="s">
        <v>1797</v>
      </c>
      <c r="D609" s="5">
        <v>112</v>
      </c>
      <c r="E609" s="5" t="s">
        <v>327</v>
      </c>
      <c r="F609" s="5" t="s">
        <v>42</v>
      </c>
      <c r="G609" s="5" t="s">
        <v>328</v>
      </c>
      <c r="H609" s="5" t="s">
        <v>321</v>
      </c>
      <c r="I609" s="5" t="s">
        <v>7</v>
      </c>
      <c r="J609" s="5">
        <v>16</v>
      </c>
      <c r="K609" s="5">
        <v>2018</v>
      </c>
      <c r="L609" s="5" t="s">
        <v>89</v>
      </c>
      <c r="M609" s="5" t="s">
        <v>90</v>
      </c>
      <c r="N609" s="5" t="s">
        <v>91</v>
      </c>
      <c r="O609" s="5">
        <v>11.045301323686591</v>
      </c>
      <c r="P609" s="5">
        <v>4.9546986763134093</v>
      </c>
      <c r="Q609" s="5">
        <v>0.44857976537843147</v>
      </c>
      <c r="R609" s="5">
        <v>4.9546986763134093</v>
      </c>
      <c r="S609" s="5">
        <v>0.44857976537843147</v>
      </c>
      <c r="T609" s="5">
        <v>0.19731086323085767</v>
      </c>
      <c r="U609" s="5">
        <v>-0.26364657842089395</v>
      </c>
      <c r="V609" s="5">
        <v>3.9546986763134093</v>
      </c>
      <c r="W609" s="5">
        <v>15</v>
      </c>
      <c r="X609" s="5">
        <v>11.045301323686591</v>
      </c>
      <c r="Y609" s="5" t="s">
        <v>109</v>
      </c>
    </row>
    <row r="610" spans="1:25" hidden="1" x14ac:dyDescent="0.25">
      <c r="A610" s="5" t="s">
        <v>1806</v>
      </c>
      <c r="B610" s="5" t="s">
        <v>1807</v>
      </c>
      <c r="C610" s="5" t="s">
        <v>1797</v>
      </c>
      <c r="D610" s="5">
        <v>112</v>
      </c>
      <c r="E610" s="5" t="s">
        <v>327</v>
      </c>
      <c r="F610" s="5" t="s">
        <v>42</v>
      </c>
      <c r="G610" s="5" t="s">
        <v>328</v>
      </c>
      <c r="H610" s="5" t="s">
        <v>321</v>
      </c>
      <c r="I610" s="5" t="s">
        <v>12</v>
      </c>
      <c r="J610" s="5">
        <v>8</v>
      </c>
      <c r="K610" s="5">
        <v>2018</v>
      </c>
      <c r="L610" s="5" t="s">
        <v>89</v>
      </c>
      <c r="M610" s="5" t="s">
        <v>90</v>
      </c>
      <c r="N610" s="5" t="s">
        <v>91</v>
      </c>
      <c r="O610" s="5">
        <v>5.5226506618432953</v>
      </c>
      <c r="P610" s="5">
        <v>2.4773493381567047</v>
      </c>
      <c r="Q610" s="5">
        <v>0.44857976537843147</v>
      </c>
      <c r="R610" s="5">
        <v>2.4773493381567047</v>
      </c>
      <c r="S610" s="5">
        <v>0.44857976537843147</v>
      </c>
      <c r="T610" s="5">
        <v>0.28283306774734718</v>
      </c>
      <c r="U610" s="5">
        <v>-0.21104990545095781</v>
      </c>
      <c r="V610" s="5">
        <v>1.4773493381567047</v>
      </c>
      <c r="W610" s="5">
        <v>7</v>
      </c>
      <c r="X610" s="5">
        <v>5.5226506618432953</v>
      </c>
      <c r="Y610" s="5" t="s">
        <v>109</v>
      </c>
    </row>
    <row r="611" spans="1:25" hidden="1" x14ac:dyDescent="0.25">
      <c r="A611" s="5" t="s">
        <v>1808</v>
      </c>
      <c r="B611" s="5" t="s">
        <v>1809</v>
      </c>
      <c r="C611" s="5" t="s">
        <v>1797</v>
      </c>
      <c r="D611" s="5">
        <v>112</v>
      </c>
      <c r="E611" s="5" t="s">
        <v>327</v>
      </c>
      <c r="F611" s="5" t="s">
        <v>42</v>
      </c>
      <c r="G611" s="5" t="s">
        <v>328</v>
      </c>
      <c r="H611" s="5" t="s">
        <v>321</v>
      </c>
      <c r="I611" s="5" t="s">
        <v>9</v>
      </c>
      <c r="J611" s="5">
        <v>2957</v>
      </c>
      <c r="K611" s="5">
        <v>2018</v>
      </c>
      <c r="L611" s="5" t="s">
        <v>89</v>
      </c>
      <c r="M611" s="5" t="s">
        <v>90</v>
      </c>
      <c r="N611" s="5" t="s">
        <v>91</v>
      </c>
      <c r="O611" s="5">
        <v>2041.3097508838282</v>
      </c>
      <c r="P611" s="5">
        <v>915.6902491161718</v>
      </c>
      <c r="Q611" s="5">
        <v>0.44857976537843136</v>
      </c>
      <c r="R611" s="5">
        <v>915.6902491161718</v>
      </c>
      <c r="S611" s="5">
        <v>0.44857976537843136</v>
      </c>
      <c r="T611" s="5">
        <v>0.23435113747221756</v>
      </c>
      <c r="U611" s="5">
        <v>-0.24086658576280096</v>
      </c>
      <c r="V611" s="5">
        <v>647.6902491161718</v>
      </c>
      <c r="W611" s="5">
        <v>2689</v>
      </c>
      <c r="X611" s="5">
        <v>2041.3097508838282</v>
      </c>
      <c r="Y611" s="5" t="s">
        <v>109</v>
      </c>
    </row>
    <row r="612" spans="1:25" hidden="1" x14ac:dyDescent="0.25">
      <c r="A612" s="5" t="s">
        <v>1810</v>
      </c>
      <c r="B612" s="5" t="s">
        <v>1811</v>
      </c>
      <c r="C612" s="5" t="s">
        <v>1797</v>
      </c>
      <c r="D612" s="5">
        <v>112</v>
      </c>
      <c r="E612" s="5" t="s">
        <v>327</v>
      </c>
      <c r="F612" s="5" t="s">
        <v>42</v>
      </c>
      <c r="G612" s="5" t="s">
        <v>328</v>
      </c>
      <c r="H612" s="5" t="s">
        <v>321</v>
      </c>
      <c r="I612" s="5" t="s">
        <v>95</v>
      </c>
      <c r="J612" s="5">
        <v>3843</v>
      </c>
      <c r="K612" s="5">
        <v>2018</v>
      </c>
      <c r="L612" s="5" t="s">
        <v>89</v>
      </c>
      <c r="M612" s="5" t="s">
        <v>90</v>
      </c>
      <c r="N612" s="5" t="s">
        <v>91</v>
      </c>
      <c r="O612" s="5">
        <v>2652.9433116829728</v>
      </c>
      <c r="P612" s="5">
        <v>1190.0566883170272</v>
      </c>
      <c r="Q612" s="5">
        <v>0.44857976537843158</v>
      </c>
      <c r="R612" s="5">
        <v>1190.0566883170272</v>
      </c>
      <c r="S612" s="5">
        <v>0.44857976537843158</v>
      </c>
      <c r="T612" s="5">
        <v>0.2345983241081637</v>
      </c>
      <c r="U612" s="5">
        <v>-0.24071456448684236</v>
      </c>
      <c r="V612" s="5">
        <v>841.05668831702724</v>
      </c>
      <c r="W612" s="5">
        <v>3494</v>
      </c>
      <c r="X612" s="5">
        <v>2652.9433116829728</v>
      </c>
      <c r="Y612" s="5" t="s">
        <v>109</v>
      </c>
    </row>
    <row r="613" spans="1:25" hidden="1" x14ac:dyDescent="0.25">
      <c r="A613" s="5" t="s">
        <v>1812</v>
      </c>
      <c r="B613" s="5" t="s">
        <v>1813</v>
      </c>
      <c r="C613" s="5" t="s">
        <v>1797</v>
      </c>
      <c r="D613" s="5">
        <v>112</v>
      </c>
      <c r="E613" s="5" t="s">
        <v>327</v>
      </c>
      <c r="F613" s="5" t="s">
        <v>42</v>
      </c>
      <c r="G613" s="5" t="s">
        <v>328</v>
      </c>
      <c r="H613" s="5" t="s">
        <v>321</v>
      </c>
      <c r="I613" s="5" t="s">
        <v>71</v>
      </c>
      <c r="J613" s="5">
        <v>3843</v>
      </c>
      <c r="K613" s="5">
        <v>2018</v>
      </c>
      <c r="L613" s="5" t="s">
        <v>89</v>
      </c>
      <c r="M613" s="5" t="s">
        <v>90</v>
      </c>
      <c r="N613" s="5" t="s">
        <v>91</v>
      </c>
      <c r="O613" s="5">
        <v>2652.9433116829728</v>
      </c>
      <c r="P613" s="5">
        <v>1190.0566883170272</v>
      </c>
      <c r="Q613" s="5">
        <v>0.44857976537843158</v>
      </c>
      <c r="R613" s="5">
        <v>1190.0566883170272</v>
      </c>
      <c r="S613" s="5">
        <v>0.44857976537843158</v>
      </c>
      <c r="T613" s="5">
        <v>0.2345983241081637</v>
      </c>
      <c r="U613" s="5">
        <v>-0.24071456448684236</v>
      </c>
      <c r="V613" s="5">
        <v>841.05668831702724</v>
      </c>
      <c r="W613" s="5">
        <v>3494</v>
      </c>
      <c r="X613" s="5">
        <v>2652.9433116829728</v>
      </c>
      <c r="Y613" s="5" t="s">
        <v>109</v>
      </c>
    </row>
    <row r="614" spans="1:25" hidden="1" x14ac:dyDescent="0.25">
      <c r="A614" s="5" t="s">
        <v>1814</v>
      </c>
      <c r="B614" s="5" t="s">
        <v>1815</v>
      </c>
      <c r="C614" s="5" t="s">
        <v>1816</v>
      </c>
      <c r="D614" s="5">
        <v>113</v>
      </c>
      <c r="E614" s="5" t="s">
        <v>329</v>
      </c>
      <c r="F614" s="5" t="s">
        <v>42</v>
      </c>
      <c r="G614" s="5" t="s">
        <v>106</v>
      </c>
      <c r="H614" s="5" t="s">
        <v>321</v>
      </c>
      <c r="I614" s="5" t="s">
        <v>16</v>
      </c>
      <c r="J614" s="5">
        <v>9</v>
      </c>
      <c r="K614" s="5">
        <v>2018</v>
      </c>
      <c r="L614" s="5" t="s">
        <v>89</v>
      </c>
      <c r="M614" s="5" t="s">
        <v>90</v>
      </c>
      <c r="N614" s="5" t="s">
        <v>91</v>
      </c>
      <c r="O614" s="5" t="s">
        <v>92</v>
      </c>
      <c r="P614" s="5" t="s">
        <v>93</v>
      </c>
      <c r="Q614" s="5" t="s">
        <v>93</v>
      </c>
      <c r="R614" s="5" t="s">
        <v>93</v>
      </c>
      <c r="S614" s="5" t="s">
        <v>93</v>
      </c>
      <c r="T614" s="5" t="s">
        <v>93</v>
      </c>
      <c r="U614" s="5" t="s">
        <v>93</v>
      </c>
      <c r="V614" s="5" t="s">
        <v>93</v>
      </c>
      <c r="W614" s="5" t="s">
        <v>93</v>
      </c>
      <c r="X614" s="5">
        <v>9</v>
      </c>
      <c r="Y614" s="5" t="s">
        <v>109</v>
      </c>
    </row>
    <row r="615" spans="1:25" hidden="1" x14ac:dyDescent="0.25">
      <c r="A615" s="5" t="s">
        <v>1817</v>
      </c>
      <c r="B615" s="5" t="s">
        <v>1818</v>
      </c>
      <c r="C615" s="5" t="s">
        <v>1816</v>
      </c>
      <c r="D615" s="5">
        <v>113</v>
      </c>
      <c r="E615" s="5" t="s">
        <v>329</v>
      </c>
      <c r="F615" s="5" t="s">
        <v>42</v>
      </c>
      <c r="G615" s="5" t="s">
        <v>106</v>
      </c>
      <c r="H615" s="5" t="s">
        <v>321</v>
      </c>
      <c r="I615" s="5" t="s">
        <v>15</v>
      </c>
      <c r="J615" s="5">
        <v>1187</v>
      </c>
      <c r="K615" s="5">
        <v>2018</v>
      </c>
      <c r="L615" s="5" t="s">
        <v>89</v>
      </c>
      <c r="M615" s="5" t="s">
        <v>90</v>
      </c>
      <c r="N615" s="5" t="s">
        <v>91</v>
      </c>
      <c r="O615" s="5" t="s">
        <v>92</v>
      </c>
      <c r="P615" s="5" t="s">
        <v>93</v>
      </c>
      <c r="Q615" s="5" t="s">
        <v>93</v>
      </c>
      <c r="R615" s="5" t="s">
        <v>93</v>
      </c>
      <c r="S615" s="5" t="s">
        <v>93</v>
      </c>
      <c r="T615" s="5" t="s">
        <v>93</v>
      </c>
      <c r="U615" s="5" t="s">
        <v>93</v>
      </c>
      <c r="V615" s="5" t="s">
        <v>93</v>
      </c>
      <c r="W615" s="5" t="s">
        <v>93</v>
      </c>
      <c r="X615" s="5">
        <v>1187</v>
      </c>
      <c r="Y615" s="5" t="s">
        <v>109</v>
      </c>
    </row>
    <row r="616" spans="1:25" hidden="1" x14ac:dyDescent="0.25">
      <c r="A616" s="5" t="s">
        <v>1819</v>
      </c>
      <c r="B616" s="5" t="s">
        <v>1820</v>
      </c>
      <c r="C616" s="5" t="s">
        <v>1816</v>
      </c>
      <c r="D616" s="5">
        <v>113</v>
      </c>
      <c r="E616" s="5" t="s">
        <v>329</v>
      </c>
      <c r="F616" s="5" t="s">
        <v>42</v>
      </c>
      <c r="G616" s="5" t="s">
        <v>106</v>
      </c>
      <c r="H616" s="5" t="s">
        <v>321</v>
      </c>
      <c r="I616" s="5" t="s">
        <v>11</v>
      </c>
      <c r="J616" s="5">
        <v>13</v>
      </c>
      <c r="K616" s="5">
        <v>2018</v>
      </c>
      <c r="L616" s="5" t="s">
        <v>89</v>
      </c>
      <c r="M616" s="5" t="s">
        <v>90</v>
      </c>
      <c r="N616" s="5" t="s">
        <v>91</v>
      </c>
      <c r="O616" s="5" t="s">
        <v>92</v>
      </c>
      <c r="P616" s="5" t="s">
        <v>93</v>
      </c>
      <c r="Q616" s="5" t="s">
        <v>93</v>
      </c>
      <c r="R616" s="5" t="s">
        <v>93</v>
      </c>
      <c r="S616" s="5" t="s">
        <v>93</v>
      </c>
      <c r="T616" s="5" t="s">
        <v>93</v>
      </c>
      <c r="U616" s="5" t="s">
        <v>93</v>
      </c>
      <c r="V616" s="5" t="s">
        <v>93</v>
      </c>
      <c r="W616" s="5" t="s">
        <v>93</v>
      </c>
      <c r="X616" s="5">
        <v>13</v>
      </c>
      <c r="Y616" s="5" t="s">
        <v>109</v>
      </c>
    </row>
    <row r="617" spans="1:25" hidden="1" x14ac:dyDescent="0.25">
      <c r="A617" s="5" t="s">
        <v>1821</v>
      </c>
      <c r="B617" s="5" t="s">
        <v>1822</v>
      </c>
      <c r="C617" s="5" t="s">
        <v>1816</v>
      </c>
      <c r="D617" s="5">
        <v>113</v>
      </c>
      <c r="E617" s="5" t="s">
        <v>329</v>
      </c>
      <c r="F617" s="5" t="s">
        <v>42</v>
      </c>
      <c r="G617" s="5" t="s">
        <v>106</v>
      </c>
      <c r="H617" s="5" t="s">
        <v>321</v>
      </c>
      <c r="I617" s="5" t="s">
        <v>14</v>
      </c>
      <c r="J617" s="5">
        <v>33</v>
      </c>
      <c r="K617" s="5">
        <v>2018</v>
      </c>
      <c r="L617" s="5" t="s">
        <v>89</v>
      </c>
      <c r="M617" s="5" t="s">
        <v>90</v>
      </c>
      <c r="N617" s="5" t="s">
        <v>91</v>
      </c>
      <c r="O617" s="5" t="s">
        <v>92</v>
      </c>
      <c r="P617" s="5" t="s">
        <v>93</v>
      </c>
      <c r="Q617" s="1" t="s">
        <v>93</v>
      </c>
      <c r="R617" s="5" t="s">
        <v>93</v>
      </c>
      <c r="S617" s="5" t="s">
        <v>93</v>
      </c>
      <c r="T617" s="5" t="s">
        <v>93</v>
      </c>
      <c r="U617" s="5" t="s">
        <v>93</v>
      </c>
      <c r="V617" s="5" t="s">
        <v>93</v>
      </c>
      <c r="W617" s="5" t="s">
        <v>93</v>
      </c>
      <c r="X617" s="5">
        <v>33</v>
      </c>
      <c r="Y617" s="5" t="s">
        <v>109</v>
      </c>
    </row>
    <row r="618" spans="1:25" hidden="1" x14ac:dyDescent="0.25">
      <c r="A618" s="5" t="s">
        <v>1823</v>
      </c>
      <c r="B618" s="5" t="s">
        <v>1824</v>
      </c>
      <c r="C618" s="5" t="s">
        <v>1816</v>
      </c>
      <c r="D618" s="5">
        <v>113</v>
      </c>
      <c r="E618" s="5" t="s">
        <v>329</v>
      </c>
      <c r="F618" s="5" t="s">
        <v>42</v>
      </c>
      <c r="G618" s="5" t="s">
        <v>106</v>
      </c>
      <c r="H618" s="5" t="s">
        <v>321</v>
      </c>
      <c r="I618" s="5" t="s">
        <v>12</v>
      </c>
      <c r="J618" s="5">
        <v>2</v>
      </c>
      <c r="K618" s="5">
        <v>2018</v>
      </c>
      <c r="L618" s="5" t="s">
        <v>89</v>
      </c>
      <c r="M618" s="5" t="s">
        <v>90</v>
      </c>
      <c r="N618" s="5" t="s">
        <v>91</v>
      </c>
      <c r="O618" s="5" t="s">
        <v>92</v>
      </c>
      <c r="P618" s="5" t="s">
        <v>93</v>
      </c>
      <c r="Q618" s="5" t="s">
        <v>93</v>
      </c>
      <c r="R618" s="5" t="s">
        <v>93</v>
      </c>
      <c r="S618" s="5" t="s">
        <v>93</v>
      </c>
      <c r="T618" s="5" t="s">
        <v>93</v>
      </c>
      <c r="U618" s="5" t="s">
        <v>93</v>
      </c>
      <c r="V618" s="5" t="s">
        <v>93</v>
      </c>
      <c r="W618" s="5" t="s">
        <v>93</v>
      </c>
      <c r="X618" s="5">
        <v>2</v>
      </c>
      <c r="Y618" s="5" t="s">
        <v>109</v>
      </c>
    </row>
    <row r="619" spans="1:25" hidden="1" x14ac:dyDescent="0.25">
      <c r="A619" s="5" t="s">
        <v>1825</v>
      </c>
      <c r="B619" s="5" t="s">
        <v>1826</v>
      </c>
      <c r="C619" s="5" t="s">
        <v>1816</v>
      </c>
      <c r="D619" s="5">
        <v>113</v>
      </c>
      <c r="E619" s="5" t="s">
        <v>329</v>
      </c>
      <c r="F619" s="5" t="s">
        <v>42</v>
      </c>
      <c r="G619" s="5" t="s">
        <v>106</v>
      </c>
      <c r="H619" s="5" t="s">
        <v>321</v>
      </c>
      <c r="I619" s="5" t="s">
        <v>9</v>
      </c>
      <c r="J619" s="5">
        <v>106</v>
      </c>
      <c r="K619" s="5">
        <v>2018</v>
      </c>
      <c r="L619" s="5" t="s">
        <v>89</v>
      </c>
      <c r="M619" s="5" t="s">
        <v>90</v>
      </c>
      <c r="N619" s="5" t="s">
        <v>91</v>
      </c>
      <c r="O619" s="5" t="s">
        <v>92</v>
      </c>
      <c r="P619" s="5" t="s">
        <v>93</v>
      </c>
      <c r="Q619" s="5" t="s">
        <v>93</v>
      </c>
      <c r="R619" s="5" t="s">
        <v>93</v>
      </c>
      <c r="S619" s="5" t="s">
        <v>93</v>
      </c>
      <c r="T619" s="5" t="s">
        <v>93</v>
      </c>
      <c r="U619" s="5" t="s">
        <v>93</v>
      </c>
      <c r="V619" s="5" t="s">
        <v>93</v>
      </c>
      <c r="W619" s="5" t="s">
        <v>93</v>
      </c>
      <c r="X619" s="5">
        <v>106</v>
      </c>
      <c r="Y619" s="5" t="s">
        <v>109</v>
      </c>
    </row>
    <row r="620" spans="1:25" hidden="1" x14ac:dyDescent="0.25">
      <c r="A620" s="5" t="s">
        <v>1827</v>
      </c>
      <c r="B620" s="5" t="s">
        <v>1828</v>
      </c>
      <c r="C620" s="5" t="s">
        <v>1816</v>
      </c>
      <c r="D620" s="5">
        <v>113</v>
      </c>
      <c r="E620" s="5" t="s">
        <v>329</v>
      </c>
      <c r="F620" s="5" t="s">
        <v>42</v>
      </c>
      <c r="G620" s="5" t="s">
        <v>106</v>
      </c>
      <c r="H620" s="5" t="s">
        <v>321</v>
      </c>
      <c r="I620" s="5" t="s">
        <v>95</v>
      </c>
      <c r="J620" s="5">
        <v>1350</v>
      </c>
      <c r="K620" s="5">
        <v>2018</v>
      </c>
      <c r="L620" s="5" t="s">
        <v>89</v>
      </c>
      <c r="M620" s="5" t="s">
        <v>90</v>
      </c>
      <c r="N620" s="5" t="s">
        <v>91</v>
      </c>
      <c r="O620" s="5" t="s">
        <v>92</v>
      </c>
      <c r="P620" s="5" t="s">
        <v>93</v>
      </c>
      <c r="Q620" s="5" t="s">
        <v>93</v>
      </c>
      <c r="R620" s="5" t="s">
        <v>93</v>
      </c>
      <c r="S620" s="5" t="s">
        <v>93</v>
      </c>
      <c r="T620" s="5" t="s">
        <v>93</v>
      </c>
      <c r="U620" s="5" t="s">
        <v>93</v>
      </c>
      <c r="V620" s="5" t="s">
        <v>93</v>
      </c>
      <c r="W620" s="5" t="s">
        <v>93</v>
      </c>
      <c r="X620" s="5">
        <v>1350</v>
      </c>
      <c r="Y620" s="5" t="s">
        <v>109</v>
      </c>
    </row>
    <row r="621" spans="1:25" hidden="1" x14ac:dyDescent="0.25">
      <c r="A621" s="5" t="s">
        <v>1829</v>
      </c>
      <c r="B621" s="5" t="s">
        <v>1830</v>
      </c>
      <c r="C621" s="5" t="s">
        <v>1816</v>
      </c>
      <c r="D621" s="5">
        <v>113</v>
      </c>
      <c r="E621" s="5" t="s">
        <v>329</v>
      </c>
      <c r="F621" s="5" t="s">
        <v>42</v>
      </c>
      <c r="G621" s="5" t="s">
        <v>106</v>
      </c>
      <c r="H621" s="5" t="s">
        <v>321</v>
      </c>
      <c r="I621" s="5" t="s">
        <v>71</v>
      </c>
      <c r="J621" s="5" t="s">
        <v>124</v>
      </c>
      <c r="K621" s="5">
        <v>2018</v>
      </c>
      <c r="L621" s="5" t="s">
        <v>89</v>
      </c>
      <c r="M621" s="5" t="s">
        <v>90</v>
      </c>
      <c r="N621" s="5" t="s">
        <v>91</v>
      </c>
      <c r="O621" s="5" t="s">
        <v>92</v>
      </c>
      <c r="P621" s="5" t="s">
        <v>93</v>
      </c>
      <c r="Q621" s="5" t="s">
        <v>93</v>
      </c>
      <c r="R621" s="5" t="s">
        <v>93</v>
      </c>
      <c r="S621" s="5" t="s">
        <v>93</v>
      </c>
      <c r="T621" s="5" t="s">
        <v>93</v>
      </c>
      <c r="U621" s="5" t="s">
        <v>93</v>
      </c>
      <c r="V621" s="5" t="s">
        <v>93</v>
      </c>
      <c r="W621" s="5" t="s">
        <v>93</v>
      </c>
      <c r="X621" s="5" t="s">
        <v>124</v>
      </c>
      <c r="Y621" s="5" t="s">
        <v>109</v>
      </c>
    </row>
    <row r="622" spans="1:25" hidden="1" x14ac:dyDescent="0.25">
      <c r="A622" s="5" t="s">
        <v>1831</v>
      </c>
      <c r="B622" s="5" t="s">
        <v>1832</v>
      </c>
      <c r="C622" s="5" t="s">
        <v>1833</v>
      </c>
      <c r="D622" s="5">
        <v>114</v>
      </c>
      <c r="E622" s="5" t="s">
        <v>330</v>
      </c>
      <c r="F622" s="5" t="s">
        <v>331</v>
      </c>
      <c r="G622" s="5" t="s">
        <v>198</v>
      </c>
      <c r="H622" s="5" t="s">
        <v>199</v>
      </c>
      <c r="I622" s="5" t="s">
        <v>11</v>
      </c>
      <c r="J622" s="5">
        <v>1300</v>
      </c>
      <c r="K622" s="5">
        <v>2018</v>
      </c>
      <c r="L622" s="5" t="s">
        <v>89</v>
      </c>
      <c r="M622" s="5" t="s">
        <v>90</v>
      </c>
      <c r="N622" s="5" t="s">
        <v>91</v>
      </c>
      <c r="O622" s="5" t="s">
        <v>92</v>
      </c>
      <c r="P622" s="5" t="s">
        <v>93</v>
      </c>
      <c r="Q622" s="5" t="s">
        <v>93</v>
      </c>
      <c r="R622" s="5" t="s">
        <v>93</v>
      </c>
      <c r="S622" s="5" t="s">
        <v>93</v>
      </c>
      <c r="T622" s="5" t="s">
        <v>93</v>
      </c>
      <c r="U622" s="5" t="s">
        <v>93</v>
      </c>
      <c r="V622" s="5" t="s">
        <v>93</v>
      </c>
      <c r="W622" s="5" t="s">
        <v>93</v>
      </c>
      <c r="X622" s="5">
        <v>1300</v>
      </c>
      <c r="Y622" s="5" t="s">
        <v>109</v>
      </c>
    </row>
    <row r="623" spans="1:25" hidden="1" x14ac:dyDescent="0.25">
      <c r="A623" s="5" t="s">
        <v>1834</v>
      </c>
      <c r="B623" s="5" t="s">
        <v>1835</v>
      </c>
      <c r="C623" s="5" t="s">
        <v>1833</v>
      </c>
      <c r="D623" s="5">
        <v>114</v>
      </c>
      <c r="E623" s="5" t="s">
        <v>330</v>
      </c>
      <c r="F623" s="5" t="s">
        <v>331</v>
      </c>
      <c r="G623" s="5" t="s">
        <v>198</v>
      </c>
      <c r="H623" s="5" t="s">
        <v>199</v>
      </c>
      <c r="I623" s="5" t="s">
        <v>14</v>
      </c>
      <c r="J623" s="5">
        <v>586</v>
      </c>
      <c r="K623" s="5">
        <v>2018</v>
      </c>
      <c r="L623" s="5" t="s">
        <v>89</v>
      </c>
      <c r="M623" s="5" t="s">
        <v>90</v>
      </c>
      <c r="N623" s="5" t="s">
        <v>91</v>
      </c>
      <c r="O623" s="5" t="s">
        <v>92</v>
      </c>
      <c r="P623" s="5" t="s">
        <v>93</v>
      </c>
      <c r="Q623" s="5" t="s">
        <v>93</v>
      </c>
      <c r="R623" s="5" t="s">
        <v>93</v>
      </c>
      <c r="S623" s="5" t="s">
        <v>93</v>
      </c>
      <c r="T623" s="5" t="s">
        <v>93</v>
      </c>
      <c r="U623" s="5" t="s">
        <v>93</v>
      </c>
      <c r="V623" s="5" t="s">
        <v>93</v>
      </c>
      <c r="W623" s="5" t="s">
        <v>93</v>
      </c>
      <c r="X623" s="5">
        <v>586</v>
      </c>
      <c r="Y623" s="5" t="s">
        <v>109</v>
      </c>
    </row>
    <row r="624" spans="1:25" hidden="1" x14ac:dyDescent="0.25">
      <c r="A624" s="5" t="s">
        <v>1836</v>
      </c>
      <c r="B624" s="5" t="s">
        <v>1837</v>
      </c>
      <c r="C624" s="5" t="s">
        <v>1833</v>
      </c>
      <c r="D624" s="5">
        <v>114</v>
      </c>
      <c r="E624" s="5" t="s">
        <v>330</v>
      </c>
      <c r="F624" s="5" t="s">
        <v>331</v>
      </c>
      <c r="G624" s="5" t="s">
        <v>198</v>
      </c>
      <c r="H624" s="5" t="s">
        <v>199</v>
      </c>
      <c r="I624" s="5" t="s">
        <v>9</v>
      </c>
      <c r="J624" s="5">
        <v>114</v>
      </c>
      <c r="K624" s="5">
        <v>2018</v>
      </c>
      <c r="L624" s="5" t="s">
        <v>89</v>
      </c>
      <c r="M624" s="5" t="s">
        <v>90</v>
      </c>
      <c r="N624" s="5" t="s">
        <v>91</v>
      </c>
      <c r="O624" s="5" t="s">
        <v>92</v>
      </c>
      <c r="P624" s="5" t="s">
        <v>93</v>
      </c>
      <c r="Q624" s="5" t="s">
        <v>93</v>
      </c>
      <c r="R624" s="5" t="s">
        <v>93</v>
      </c>
      <c r="S624" s="5" t="s">
        <v>93</v>
      </c>
      <c r="T624" s="5" t="s">
        <v>93</v>
      </c>
      <c r="U624" s="5" t="s">
        <v>93</v>
      </c>
      <c r="V624" s="5" t="s">
        <v>93</v>
      </c>
      <c r="W624" s="5" t="s">
        <v>93</v>
      </c>
      <c r="X624" s="5">
        <v>114</v>
      </c>
      <c r="Y624" s="5" t="s">
        <v>94</v>
      </c>
    </row>
    <row r="625" spans="1:25" hidden="1" x14ac:dyDescent="0.25">
      <c r="A625" s="5" t="s">
        <v>1838</v>
      </c>
      <c r="B625" s="5" t="s">
        <v>1839</v>
      </c>
      <c r="C625" s="5" t="s">
        <v>1833</v>
      </c>
      <c r="D625" s="5">
        <v>114</v>
      </c>
      <c r="E625" s="5" t="s">
        <v>330</v>
      </c>
      <c r="F625" s="5" t="s">
        <v>331</v>
      </c>
      <c r="G625" s="5" t="s">
        <v>198</v>
      </c>
      <c r="H625" s="5" t="s">
        <v>199</v>
      </c>
      <c r="I625" s="5" t="s">
        <v>95</v>
      </c>
      <c r="J625" s="5">
        <v>2000</v>
      </c>
      <c r="K625" s="5">
        <v>2018</v>
      </c>
      <c r="L625" s="5" t="s">
        <v>89</v>
      </c>
      <c r="M625" s="5" t="s">
        <v>90</v>
      </c>
      <c r="N625" s="5" t="s">
        <v>91</v>
      </c>
      <c r="O625" s="5" t="s">
        <v>92</v>
      </c>
      <c r="P625" s="5" t="s">
        <v>93</v>
      </c>
      <c r="Q625" s="5" t="s">
        <v>93</v>
      </c>
      <c r="R625" s="5" t="s">
        <v>93</v>
      </c>
      <c r="S625" s="5" t="s">
        <v>93</v>
      </c>
      <c r="T625" s="5" t="s">
        <v>93</v>
      </c>
      <c r="U625" s="5" t="s">
        <v>93</v>
      </c>
      <c r="V625" s="5" t="s">
        <v>93</v>
      </c>
      <c r="W625" s="5" t="s">
        <v>93</v>
      </c>
      <c r="X625" s="5">
        <v>2000</v>
      </c>
      <c r="Y625" s="5" t="s">
        <v>94</v>
      </c>
    </row>
    <row r="626" spans="1:25" hidden="1" x14ac:dyDescent="0.25">
      <c r="A626" s="5" t="s">
        <v>1840</v>
      </c>
      <c r="B626" s="5" t="s">
        <v>1841</v>
      </c>
      <c r="C626" s="5" t="s">
        <v>1833</v>
      </c>
      <c r="D626" s="5">
        <v>114</v>
      </c>
      <c r="E626" s="5" t="s">
        <v>330</v>
      </c>
      <c r="F626" s="5" t="s">
        <v>331</v>
      </c>
      <c r="G626" s="5" t="s">
        <v>198</v>
      </c>
      <c r="H626" s="5" t="s">
        <v>199</v>
      </c>
      <c r="I626" s="5" t="s">
        <v>71</v>
      </c>
      <c r="J626" s="5" t="s">
        <v>121</v>
      </c>
      <c r="K626" s="5">
        <v>2018</v>
      </c>
      <c r="L626" s="5" t="s">
        <v>89</v>
      </c>
      <c r="M626" s="5" t="s">
        <v>90</v>
      </c>
      <c r="N626" s="5" t="s">
        <v>91</v>
      </c>
      <c r="O626" s="5" t="s">
        <v>92</v>
      </c>
      <c r="P626" s="5" t="s">
        <v>93</v>
      </c>
      <c r="Q626" s="5" t="s">
        <v>93</v>
      </c>
      <c r="R626" s="5" t="s">
        <v>93</v>
      </c>
      <c r="S626" s="5" t="s">
        <v>93</v>
      </c>
      <c r="T626" s="5" t="s">
        <v>93</v>
      </c>
      <c r="U626" s="5" t="s">
        <v>93</v>
      </c>
      <c r="V626" s="5" t="s">
        <v>93</v>
      </c>
      <c r="W626" s="5" t="s">
        <v>93</v>
      </c>
      <c r="X626" s="5" t="s">
        <v>121</v>
      </c>
      <c r="Y626" s="5" t="s">
        <v>94</v>
      </c>
    </row>
    <row r="627" spans="1:25" hidden="1" x14ac:dyDescent="0.25">
      <c r="A627" s="5" t="s">
        <v>1842</v>
      </c>
      <c r="B627" s="5" t="s">
        <v>1843</v>
      </c>
      <c r="C627" s="5" t="s">
        <v>1844</v>
      </c>
      <c r="D627" s="5">
        <v>115</v>
      </c>
      <c r="E627" s="5" t="s">
        <v>332</v>
      </c>
      <c r="F627" s="5" t="s">
        <v>37</v>
      </c>
      <c r="G627" s="5" t="s">
        <v>333</v>
      </c>
      <c r="H627" s="5" t="s">
        <v>334</v>
      </c>
      <c r="I627" s="5" t="s">
        <v>15</v>
      </c>
      <c r="J627" s="5">
        <v>12803</v>
      </c>
      <c r="K627" s="5">
        <v>2018</v>
      </c>
      <c r="L627" s="5" t="s">
        <v>89</v>
      </c>
      <c r="M627" s="5" t="s">
        <v>90</v>
      </c>
      <c r="N627" s="5" t="s">
        <v>91</v>
      </c>
      <c r="O627" s="5">
        <v>8635.9122817542175</v>
      </c>
      <c r="P627" s="5">
        <v>4167.0877182457825</v>
      </c>
      <c r="Q627" s="5">
        <v>0.48253011173468285</v>
      </c>
      <c r="R627" s="5">
        <v>4167.0877182457825</v>
      </c>
      <c r="S627" s="5">
        <v>0.48253011173468285</v>
      </c>
      <c r="T627" s="5">
        <v>-0.41656455383267338</v>
      </c>
      <c r="U627" s="5">
        <v>-0.46039038479416289</v>
      </c>
      <c r="V627" s="5">
        <v>7368.0877182457825</v>
      </c>
      <c r="W627" s="5">
        <v>16004</v>
      </c>
      <c r="X627" s="5">
        <v>8635.9122817542175</v>
      </c>
      <c r="Y627" s="5" t="s">
        <v>94</v>
      </c>
    </row>
    <row r="628" spans="1:25" hidden="1" x14ac:dyDescent="0.25">
      <c r="A628" s="5" t="s">
        <v>1845</v>
      </c>
      <c r="B628" s="5" t="s">
        <v>1846</v>
      </c>
      <c r="C628" s="5" t="s">
        <v>1844</v>
      </c>
      <c r="D628" s="5">
        <v>115</v>
      </c>
      <c r="E628" s="5" t="s">
        <v>332</v>
      </c>
      <c r="F628" s="5" t="s">
        <v>37</v>
      </c>
      <c r="G628" s="5" t="s">
        <v>333</v>
      </c>
      <c r="H628" s="5" t="s">
        <v>334</v>
      </c>
      <c r="I628" s="5" t="s">
        <v>95</v>
      </c>
      <c r="J628" s="5">
        <v>12803</v>
      </c>
      <c r="K628" s="5">
        <v>2018</v>
      </c>
      <c r="L628" s="5" t="s">
        <v>89</v>
      </c>
      <c r="M628" s="5" t="s">
        <v>90</v>
      </c>
      <c r="N628" s="5" t="s">
        <v>91</v>
      </c>
      <c r="O628" s="5">
        <v>8635.9122817542175</v>
      </c>
      <c r="P628" s="5">
        <v>4167.0877182457825</v>
      </c>
      <c r="Q628" s="5">
        <v>0.48253011173468285</v>
      </c>
      <c r="R628" s="5">
        <v>4167.0877182457825</v>
      </c>
      <c r="S628" s="5">
        <v>0.48253011173468285</v>
      </c>
      <c r="T628" s="5">
        <v>-0.41656455383267338</v>
      </c>
      <c r="U628" s="5">
        <v>-0.46039038479416289</v>
      </c>
      <c r="V628" s="5">
        <v>7368.0877182457825</v>
      </c>
      <c r="W628" s="5">
        <v>16004</v>
      </c>
      <c r="X628" s="5">
        <v>8635.9122817542175</v>
      </c>
      <c r="Y628" s="5" t="s">
        <v>94</v>
      </c>
    </row>
    <row r="629" spans="1:25" hidden="1" x14ac:dyDescent="0.25">
      <c r="A629" s="5" t="s">
        <v>1847</v>
      </c>
      <c r="B629" s="5" t="s">
        <v>1848</v>
      </c>
      <c r="C629" s="5" t="s">
        <v>1844</v>
      </c>
      <c r="D629" s="5">
        <v>115</v>
      </c>
      <c r="E629" s="5" t="s">
        <v>332</v>
      </c>
      <c r="F629" s="5" t="s">
        <v>37</v>
      </c>
      <c r="G629" s="5" t="s">
        <v>333</v>
      </c>
      <c r="H629" s="5" t="s">
        <v>334</v>
      </c>
      <c r="I629" s="5" t="s">
        <v>71</v>
      </c>
      <c r="J629" s="5">
        <v>204199.25</v>
      </c>
      <c r="K629" s="5">
        <v>2018</v>
      </c>
      <c r="L629" s="5" t="s">
        <v>89</v>
      </c>
      <c r="M629" s="5" t="s">
        <v>90</v>
      </c>
      <c r="N629" s="5" t="s">
        <v>91</v>
      </c>
      <c r="O629" s="5">
        <v>137737</v>
      </c>
      <c r="P629" s="5">
        <v>66462.25</v>
      </c>
      <c r="Q629" s="5">
        <v>0.48253011173468274</v>
      </c>
      <c r="R629" s="5">
        <v>66462.25</v>
      </c>
      <c r="S629" s="5">
        <v>0.48253011173468274</v>
      </c>
      <c r="T629" s="5">
        <v>-0.41655529692831317</v>
      </c>
      <c r="U629" s="5">
        <v>-0.4603818232392683</v>
      </c>
      <c r="V629" s="5">
        <v>117512</v>
      </c>
      <c r="W629" s="5">
        <v>255249</v>
      </c>
      <c r="X629" s="5">
        <v>137737</v>
      </c>
      <c r="Y629" s="5" t="s">
        <v>94</v>
      </c>
    </row>
    <row r="630" spans="1:25" hidden="1" x14ac:dyDescent="0.25">
      <c r="A630" s="5" t="s">
        <v>1849</v>
      </c>
      <c r="B630" s="5" t="s">
        <v>1850</v>
      </c>
      <c r="C630" s="5" t="s">
        <v>1851</v>
      </c>
      <c r="D630" s="5">
        <v>117</v>
      </c>
      <c r="E630" s="5" t="s">
        <v>335</v>
      </c>
      <c r="F630" s="5" t="s">
        <v>37</v>
      </c>
      <c r="G630" s="5" t="s">
        <v>336</v>
      </c>
      <c r="H630" s="5" t="s">
        <v>334</v>
      </c>
      <c r="I630" s="5" t="s">
        <v>16</v>
      </c>
      <c r="J630" s="5">
        <v>519</v>
      </c>
      <c r="K630" s="5">
        <v>2018</v>
      </c>
      <c r="L630" s="5" t="s">
        <v>89</v>
      </c>
      <c r="M630" s="5" t="s">
        <v>90</v>
      </c>
      <c r="N630" s="5" t="s">
        <v>91</v>
      </c>
      <c r="O630" s="5">
        <v>350.07720645399041</v>
      </c>
      <c r="P630" s="5">
        <v>168.92279354600959</v>
      </c>
      <c r="Q630" s="5">
        <v>0.48253011173468274</v>
      </c>
      <c r="R630" s="5">
        <v>168.92279354600959</v>
      </c>
      <c r="S630" s="5">
        <v>0.48253011173468274</v>
      </c>
      <c r="T630" s="5">
        <v>-0.40765311668813392</v>
      </c>
      <c r="U630" s="5">
        <v>-0.45214834670737025</v>
      </c>
      <c r="V630" s="5">
        <v>288.92279354600959</v>
      </c>
      <c r="W630" s="5">
        <v>639</v>
      </c>
      <c r="X630" s="5">
        <v>350.07720645399041</v>
      </c>
      <c r="Y630" s="5" t="s">
        <v>104</v>
      </c>
    </row>
    <row r="631" spans="1:25" hidden="1" x14ac:dyDescent="0.25">
      <c r="A631" s="5" t="s">
        <v>1852</v>
      </c>
      <c r="B631" s="5" t="s">
        <v>1853</v>
      </c>
      <c r="C631" s="5" t="s">
        <v>1851</v>
      </c>
      <c r="D631" s="5">
        <v>117</v>
      </c>
      <c r="E631" s="5" t="s">
        <v>335</v>
      </c>
      <c r="F631" s="5" t="s">
        <v>37</v>
      </c>
      <c r="G631" s="5" t="s">
        <v>336</v>
      </c>
      <c r="H631" s="5" t="s">
        <v>334</v>
      </c>
      <c r="I631" s="5" t="s">
        <v>15</v>
      </c>
      <c r="J631" s="5">
        <v>17836</v>
      </c>
      <c r="K631" s="5">
        <v>2018</v>
      </c>
      <c r="L631" s="5" t="s">
        <v>89</v>
      </c>
      <c r="M631" s="5" t="s">
        <v>90</v>
      </c>
      <c r="N631" s="5" t="s">
        <v>91</v>
      </c>
      <c r="O631" s="5">
        <v>12030.7843050354</v>
      </c>
      <c r="P631" s="5">
        <v>5805.2156949645996</v>
      </c>
      <c r="Q631" s="5">
        <v>0.4825301117346828</v>
      </c>
      <c r="R631" s="5">
        <v>5805.2156949645996</v>
      </c>
      <c r="S631" s="5">
        <v>0.4825301117346828</v>
      </c>
      <c r="T631" s="5">
        <v>-0.40956395670266926</v>
      </c>
      <c r="U631" s="5">
        <v>-0.45391565044549043</v>
      </c>
      <c r="V631" s="5">
        <v>10000.2156949646</v>
      </c>
      <c r="W631" s="5">
        <v>22031</v>
      </c>
      <c r="X631" s="5">
        <v>12030.7843050354</v>
      </c>
      <c r="Y631" s="5" t="s">
        <v>104</v>
      </c>
    </row>
    <row r="632" spans="1:25" hidden="1" x14ac:dyDescent="0.25">
      <c r="A632" s="5" t="s">
        <v>1854</v>
      </c>
      <c r="B632" s="5" t="s">
        <v>1855</v>
      </c>
      <c r="C632" s="5" t="s">
        <v>1851</v>
      </c>
      <c r="D632" s="5">
        <v>117</v>
      </c>
      <c r="E632" s="5" t="s">
        <v>335</v>
      </c>
      <c r="F632" s="5" t="s">
        <v>37</v>
      </c>
      <c r="G632" s="5" t="s">
        <v>336</v>
      </c>
      <c r="H632" s="5" t="s">
        <v>334</v>
      </c>
      <c r="I632" s="5" t="s">
        <v>11</v>
      </c>
      <c r="J632" s="5">
        <v>1635</v>
      </c>
      <c r="K632" s="5">
        <v>2018</v>
      </c>
      <c r="L632" s="5" t="s">
        <v>89</v>
      </c>
      <c r="M632" s="5" t="s">
        <v>90</v>
      </c>
      <c r="N632" s="5" t="s">
        <v>91</v>
      </c>
      <c r="O632" s="5">
        <v>1102.8443787134379</v>
      </c>
      <c r="P632" s="5">
        <v>532.15562128656211</v>
      </c>
      <c r="Q632" s="5">
        <v>0.48253011173468291</v>
      </c>
      <c r="R632" s="5">
        <v>532.15562128656211</v>
      </c>
      <c r="S632" s="5">
        <v>0.48253011173468291</v>
      </c>
      <c r="T632" s="5">
        <v>-0.40764291111310036</v>
      </c>
      <c r="U632" s="5">
        <v>-0.45213890774295185</v>
      </c>
      <c r="V632" s="5">
        <v>910.15562128656211</v>
      </c>
      <c r="W632" s="5">
        <v>2013</v>
      </c>
      <c r="X632" s="5">
        <v>1102.8443787134379</v>
      </c>
      <c r="Y632" s="5" t="s">
        <v>104</v>
      </c>
    </row>
    <row r="633" spans="1:25" hidden="1" x14ac:dyDescent="0.25">
      <c r="A633" s="5" t="s">
        <v>1856</v>
      </c>
      <c r="B633" s="5" t="s">
        <v>1857</v>
      </c>
      <c r="C633" s="5" t="s">
        <v>1851</v>
      </c>
      <c r="D633" s="5">
        <v>117</v>
      </c>
      <c r="E633" s="5" t="s">
        <v>335</v>
      </c>
      <c r="F633" s="5" t="s">
        <v>37</v>
      </c>
      <c r="G633" s="5" t="s">
        <v>336</v>
      </c>
      <c r="H633" s="5" t="s">
        <v>334</v>
      </c>
      <c r="I633" s="5" t="s">
        <v>14</v>
      </c>
      <c r="J633" s="5">
        <v>541</v>
      </c>
      <c r="K633" s="5">
        <v>2018</v>
      </c>
      <c r="L633" s="5" t="s">
        <v>89</v>
      </c>
      <c r="M633" s="5" t="s">
        <v>90</v>
      </c>
      <c r="N633" s="5" t="s">
        <v>91</v>
      </c>
      <c r="O633" s="5">
        <v>364.91670268132719</v>
      </c>
      <c r="P633" s="5">
        <v>176.08329731867281</v>
      </c>
      <c r="Q633" s="5">
        <v>0.48253011173468274</v>
      </c>
      <c r="R633" s="5">
        <v>176.08329731867281</v>
      </c>
      <c r="S633" s="5">
        <v>0.48253011173468274</v>
      </c>
      <c r="T633" s="5">
        <v>-0.40757600023714813</v>
      </c>
      <c r="U633" s="5">
        <v>-0.45207702300101021</v>
      </c>
      <c r="V633" s="5">
        <v>301.08329731867281</v>
      </c>
      <c r="W633" s="5">
        <v>666</v>
      </c>
      <c r="X633" s="5">
        <v>364.91670268132719</v>
      </c>
      <c r="Y633" s="5" t="s">
        <v>104</v>
      </c>
    </row>
    <row r="634" spans="1:25" hidden="1" x14ac:dyDescent="0.25">
      <c r="A634" s="5" t="s">
        <v>1858</v>
      </c>
      <c r="B634" s="5" t="s">
        <v>1859</v>
      </c>
      <c r="C634" s="5" t="s">
        <v>1851</v>
      </c>
      <c r="D634" s="5">
        <v>117</v>
      </c>
      <c r="E634" s="5" t="s">
        <v>335</v>
      </c>
      <c r="F634" s="5" t="s">
        <v>37</v>
      </c>
      <c r="G634" s="5" t="s">
        <v>336</v>
      </c>
      <c r="H634" s="5" t="s">
        <v>334</v>
      </c>
      <c r="I634" s="5" t="s">
        <v>119</v>
      </c>
      <c r="J634" s="5">
        <v>169248</v>
      </c>
      <c r="K634" s="5">
        <v>2018</v>
      </c>
      <c r="L634" s="5" t="s">
        <v>89</v>
      </c>
      <c r="M634" s="5" t="s">
        <v>90</v>
      </c>
      <c r="N634" s="5" t="s">
        <v>91</v>
      </c>
      <c r="O634" s="5">
        <v>114161.59352201343</v>
      </c>
      <c r="P634" s="5">
        <v>55086.406477986573</v>
      </c>
      <c r="Q634" s="5">
        <v>0.48253011173468274</v>
      </c>
      <c r="R634" s="5">
        <v>55086.406477986573</v>
      </c>
      <c r="S634" s="5">
        <v>0.48253011173468274</v>
      </c>
      <c r="T634" s="5">
        <v>-0.41655543978993065</v>
      </c>
      <c r="U634" s="5">
        <v>-0.4603819553695716</v>
      </c>
      <c r="V634" s="5">
        <v>97398.406477986573</v>
      </c>
      <c r="W634" s="5">
        <v>211560</v>
      </c>
      <c r="X634" s="5">
        <v>114161.59352201343</v>
      </c>
      <c r="Y634" s="5" t="s">
        <v>104</v>
      </c>
    </row>
    <row r="635" spans="1:25" hidden="1" x14ac:dyDescent="0.25">
      <c r="A635" s="5" t="s">
        <v>1860</v>
      </c>
      <c r="B635" s="5" t="s">
        <v>1861</v>
      </c>
      <c r="C635" s="5" t="s">
        <v>1851</v>
      </c>
      <c r="D635" s="5">
        <v>117</v>
      </c>
      <c r="E635" s="5" t="s">
        <v>335</v>
      </c>
      <c r="F635" s="5" t="s">
        <v>37</v>
      </c>
      <c r="G635" s="5" t="s">
        <v>336</v>
      </c>
      <c r="H635" s="5" t="s">
        <v>334</v>
      </c>
      <c r="I635" s="5" t="s">
        <v>7</v>
      </c>
      <c r="J635" s="5">
        <v>4991</v>
      </c>
      <c r="K635" s="5">
        <v>2018</v>
      </c>
      <c r="L635" s="5" t="s">
        <v>89</v>
      </c>
      <c r="M635" s="5" t="s">
        <v>90</v>
      </c>
      <c r="N635" s="5" t="s">
        <v>91</v>
      </c>
      <c r="O635" s="5">
        <v>3366.542075938085</v>
      </c>
      <c r="P635" s="5">
        <v>1624.457924061915</v>
      </c>
      <c r="Q635" s="5">
        <v>0.4825301117346828</v>
      </c>
      <c r="R635" s="5">
        <v>1624.457924061915</v>
      </c>
      <c r="S635" s="5">
        <v>0.4825301117346828</v>
      </c>
      <c r="T635" s="5">
        <v>-0.39675758203338263</v>
      </c>
      <c r="U635" s="5">
        <v>-0.44207125025885236</v>
      </c>
      <c r="V635" s="5">
        <v>2667.457924061915</v>
      </c>
      <c r="W635" s="5">
        <v>6034</v>
      </c>
      <c r="X635" s="5">
        <v>3366.542075938085</v>
      </c>
      <c r="Y635" s="5" t="s">
        <v>104</v>
      </c>
    </row>
    <row r="636" spans="1:25" hidden="1" x14ac:dyDescent="0.25">
      <c r="A636" s="5" t="s">
        <v>1862</v>
      </c>
      <c r="B636" s="5" t="s">
        <v>1863</v>
      </c>
      <c r="C636" s="5" t="s">
        <v>1851</v>
      </c>
      <c r="D636" s="5">
        <v>117</v>
      </c>
      <c r="E636" s="5" t="s">
        <v>335</v>
      </c>
      <c r="F636" s="5" t="s">
        <v>37</v>
      </c>
      <c r="G636" s="5" t="s">
        <v>336</v>
      </c>
      <c r="H636" s="5" t="s">
        <v>334</v>
      </c>
      <c r="I636" s="5" t="s">
        <v>12</v>
      </c>
      <c r="J636" s="5">
        <v>1646</v>
      </c>
      <c r="K636" s="5">
        <v>2018</v>
      </c>
      <c r="L636" s="5" t="s">
        <v>89</v>
      </c>
      <c r="M636" s="5" t="s">
        <v>90</v>
      </c>
      <c r="N636" s="5" t="s">
        <v>91</v>
      </c>
      <c r="O636" s="5">
        <v>1110.2641268271063</v>
      </c>
      <c r="P636" s="5">
        <v>535.73587317289366</v>
      </c>
      <c r="Q636" s="5">
        <v>0.4825301117346828</v>
      </c>
      <c r="R636" s="5">
        <v>535.73587317289366</v>
      </c>
      <c r="S636" s="5">
        <v>0.4825301117346828</v>
      </c>
      <c r="T636" s="5">
        <v>-0.40748411518646721</v>
      </c>
      <c r="U636" s="5">
        <v>-0.45199204006559413</v>
      </c>
      <c r="V636" s="5">
        <v>915.73587317289366</v>
      </c>
      <c r="W636" s="5">
        <v>2026</v>
      </c>
      <c r="X636" s="5">
        <v>1110.2641268271063</v>
      </c>
      <c r="Y636" s="5" t="s">
        <v>104</v>
      </c>
    </row>
    <row r="637" spans="1:25" hidden="1" x14ac:dyDescent="0.25">
      <c r="A637" s="5" t="s">
        <v>1864</v>
      </c>
      <c r="B637" s="5" t="s">
        <v>1865</v>
      </c>
      <c r="C637" s="5" t="s">
        <v>1851</v>
      </c>
      <c r="D637" s="5">
        <v>117</v>
      </c>
      <c r="E637" s="5" t="s">
        <v>335</v>
      </c>
      <c r="F637" s="5" t="s">
        <v>37</v>
      </c>
      <c r="G637" s="5" t="s">
        <v>336</v>
      </c>
      <c r="H637" s="5" t="s">
        <v>334</v>
      </c>
      <c r="I637" s="5" t="s">
        <v>9</v>
      </c>
      <c r="J637" s="5">
        <v>1525</v>
      </c>
      <c r="K637" s="5">
        <v>2018</v>
      </c>
      <c r="L637" s="5" t="s">
        <v>89</v>
      </c>
      <c r="M637" s="5" t="s">
        <v>90</v>
      </c>
      <c r="N637" s="5" t="s">
        <v>91</v>
      </c>
      <c r="O637" s="5">
        <v>1028.6468975767541</v>
      </c>
      <c r="P637" s="5">
        <v>496.3531024232459</v>
      </c>
      <c r="Q637" s="5">
        <v>0.48253011173468274</v>
      </c>
      <c r="R637" s="5">
        <v>496.3531024232459</v>
      </c>
      <c r="S637" s="5">
        <v>0.48253011173468274</v>
      </c>
      <c r="T637" s="5">
        <v>-0.40746340282341786</v>
      </c>
      <c r="U637" s="5">
        <v>-0.45197288354994453</v>
      </c>
      <c r="V637" s="5">
        <v>848.3531024232459</v>
      </c>
      <c r="W637" s="5">
        <v>1877</v>
      </c>
      <c r="X637" s="5">
        <v>1028.6468975767541</v>
      </c>
      <c r="Y637" s="5" t="s">
        <v>104</v>
      </c>
    </row>
    <row r="638" spans="1:25" hidden="1" x14ac:dyDescent="0.25">
      <c r="A638" s="5" t="s">
        <v>1866</v>
      </c>
      <c r="B638" s="5" t="s">
        <v>1867</v>
      </c>
      <c r="C638" s="5" t="s">
        <v>1851</v>
      </c>
      <c r="D638" s="5">
        <v>117</v>
      </c>
      <c r="E638" s="5" t="s">
        <v>335</v>
      </c>
      <c r="F638" s="5" t="s">
        <v>37</v>
      </c>
      <c r="G638" s="5" t="s">
        <v>336</v>
      </c>
      <c r="H638" s="5" t="s">
        <v>334</v>
      </c>
      <c r="I638" s="5" t="s">
        <v>95</v>
      </c>
      <c r="J638" s="5">
        <v>28693</v>
      </c>
      <c r="K638" s="5">
        <v>2018</v>
      </c>
      <c r="L638" s="5" t="s">
        <v>89</v>
      </c>
      <c r="M638" s="5" t="s">
        <v>90</v>
      </c>
      <c r="N638" s="5" t="s">
        <v>91</v>
      </c>
      <c r="O638" s="5">
        <v>19354.075693226103</v>
      </c>
      <c r="P638" s="5">
        <v>9338.9243067738971</v>
      </c>
      <c r="Q638" s="5">
        <v>0.48253011173468263</v>
      </c>
      <c r="R638" s="5">
        <v>9338.9243067738971</v>
      </c>
      <c r="S638" s="5">
        <v>0.48253011173468263</v>
      </c>
      <c r="T638" s="5">
        <v>-0.40696116143415523</v>
      </c>
      <c r="U638" s="5">
        <v>-0.45150836895011892</v>
      </c>
      <c r="V638" s="5">
        <v>15931.924306773897</v>
      </c>
      <c r="W638" s="5">
        <v>35286</v>
      </c>
      <c r="X638" s="5">
        <v>19354.075693226103</v>
      </c>
      <c r="Y638" s="5" t="s">
        <v>104</v>
      </c>
    </row>
    <row r="639" spans="1:25" hidden="1" x14ac:dyDescent="0.25">
      <c r="A639" s="5" t="s">
        <v>1868</v>
      </c>
      <c r="B639" s="5" t="s">
        <v>1869</v>
      </c>
      <c r="C639" s="5" t="s">
        <v>1851</v>
      </c>
      <c r="D639" s="5">
        <v>117</v>
      </c>
      <c r="E639" s="5" t="s">
        <v>335</v>
      </c>
      <c r="F639" s="5" t="s">
        <v>37</v>
      </c>
      <c r="G639" s="5" t="s">
        <v>336</v>
      </c>
      <c r="H639" s="5" t="s">
        <v>334</v>
      </c>
      <c r="I639" s="5" t="s">
        <v>71</v>
      </c>
      <c r="J639" s="5">
        <v>204199.25</v>
      </c>
      <c r="K639" s="5">
        <v>2018</v>
      </c>
      <c r="L639" s="5" t="s">
        <v>89</v>
      </c>
      <c r="M639" s="5" t="s">
        <v>90</v>
      </c>
      <c r="N639" s="5" t="s">
        <v>91</v>
      </c>
      <c r="O639" s="5">
        <v>137737</v>
      </c>
      <c r="P639" s="5">
        <v>66462.25</v>
      </c>
      <c r="Q639" s="5">
        <v>0.48253011173468274</v>
      </c>
      <c r="R639" s="5">
        <v>66462.25</v>
      </c>
      <c r="S639" s="5">
        <v>0.48253011173468274</v>
      </c>
      <c r="T639" s="5">
        <v>-0.41655529692831317</v>
      </c>
      <c r="U639" s="5">
        <v>-0.4603818232392683</v>
      </c>
      <c r="V639" s="5">
        <v>117512</v>
      </c>
      <c r="W639" s="5">
        <v>255249</v>
      </c>
      <c r="X639" s="5">
        <v>137737</v>
      </c>
      <c r="Y639" s="5" t="s">
        <v>104</v>
      </c>
    </row>
    <row r="640" spans="1:25" hidden="1" x14ac:dyDescent="0.25">
      <c r="A640" s="5" t="s">
        <v>1870</v>
      </c>
      <c r="B640" s="5" t="s">
        <v>1871</v>
      </c>
      <c r="C640" s="5" t="s">
        <v>1872</v>
      </c>
      <c r="D640" s="5">
        <v>119</v>
      </c>
      <c r="E640" s="5" t="s">
        <v>337</v>
      </c>
      <c r="F640" s="5" t="s">
        <v>37</v>
      </c>
      <c r="G640" s="5" t="s">
        <v>338</v>
      </c>
      <c r="H640" s="5" t="s">
        <v>334</v>
      </c>
      <c r="I640" s="5" t="s">
        <v>21</v>
      </c>
      <c r="J640" s="5">
        <v>172</v>
      </c>
      <c r="K640" s="5">
        <v>2018</v>
      </c>
      <c r="L640" s="5" t="s">
        <v>89</v>
      </c>
      <c r="M640" s="5" t="s">
        <v>90</v>
      </c>
      <c r="N640" s="5" t="s">
        <v>91</v>
      </c>
      <c r="O640" s="5">
        <v>116.0178795955421</v>
      </c>
      <c r="P640" s="5">
        <v>55.982120404457902</v>
      </c>
      <c r="Q640" s="5">
        <v>0.4825301117346828</v>
      </c>
      <c r="R640" s="5">
        <v>55.982120404457902</v>
      </c>
      <c r="S640" s="5">
        <v>0.4825301117346828</v>
      </c>
      <c r="T640" s="5">
        <v>-0.41925657201312549</v>
      </c>
      <c r="U640" s="5">
        <v>-0.46288018705767547</v>
      </c>
      <c r="V640" s="5">
        <v>99.982120404457902</v>
      </c>
      <c r="W640" s="5">
        <v>216</v>
      </c>
      <c r="X640" s="5">
        <v>116.0178795955421</v>
      </c>
      <c r="Y640" s="5" t="s">
        <v>120</v>
      </c>
    </row>
    <row r="641" spans="1:25" hidden="1" x14ac:dyDescent="0.25">
      <c r="A641" s="5" t="s">
        <v>1873</v>
      </c>
      <c r="B641" s="5" t="s">
        <v>1874</v>
      </c>
      <c r="C641" s="5" t="s">
        <v>1872</v>
      </c>
      <c r="D641" s="5">
        <v>119</v>
      </c>
      <c r="E641" s="5" t="s">
        <v>337</v>
      </c>
      <c r="F641" s="5" t="s">
        <v>37</v>
      </c>
      <c r="G641" s="5" t="s">
        <v>338</v>
      </c>
      <c r="H641" s="5" t="s">
        <v>334</v>
      </c>
      <c r="I641" s="5" t="s">
        <v>132</v>
      </c>
      <c r="J641" s="5">
        <v>30877</v>
      </c>
      <c r="K641" s="5">
        <v>2018</v>
      </c>
      <c r="L641" s="5" t="s">
        <v>89</v>
      </c>
      <c r="M641" s="5" t="s">
        <v>90</v>
      </c>
      <c r="N641" s="5" t="s">
        <v>91</v>
      </c>
      <c r="O641" s="5">
        <v>20827.232955067171</v>
      </c>
      <c r="P641" s="5">
        <v>10049.767044932829</v>
      </c>
      <c r="Q641" s="5">
        <v>0.48253011173468274</v>
      </c>
      <c r="R641" s="5">
        <v>10049.767044932829</v>
      </c>
      <c r="S641" s="5">
        <v>0.48253011173468274</v>
      </c>
      <c r="T641" s="5">
        <v>-0.41624916769473541</v>
      </c>
      <c r="U641" s="5">
        <v>-0.46009868946839561</v>
      </c>
      <c r="V641" s="5">
        <v>17748.767044932829</v>
      </c>
      <c r="W641" s="5">
        <v>38576</v>
      </c>
      <c r="X641" s="5">
        <v>20827.232955067171</v>
      </c>
      <c r="Y641" s="5" t="s">
        <v>120</v>
      </c>
    </row>
    <row r="642" spans="1:25" hidden="1" x14ac:dyDescent="0.25">
      <c r="A642" s="5" t="s">
        <v>1875</v>
      </c>
      <c r="B642" s="5" t="s">
        <v>1876</v>
      </c>
      <c r="C642" s="5" t="s">
        <v>1872</v>
      </c>
      <c r="D642" s="5">
        <v>119</v>
      </c>
      <c r="E642" s="5" t="s">
        <v>337</v>
      </c>
      <c r="F642" s="5" t="s">
        <v>37</v>
      </c>
      <c r="G642" s="5" t="s">
        <v>338</v>
      </c>
      <c r="H642" s="5" t="s">
        <v>334</v>
      </c>
      <c r="I642" s="5" t="s">
        <v>11</v>
      </c>
      <c r="J642" s="5">
        <v>13830</v>
      </c>
      <c r="K642" s="5">
        <v>2018</v>
      </c>
      <c r="L642" s="5" t="s">
        <v>89</v>
      </c>
      <c r="M642" s="5" t="s">
        <v>90</v>
      </c>
      <c r="N642" s="5" t="s">
        <v>91</v>
      </c>
      <c r="O642" s="5">
        <v>9328.6469465485297</v>
      </c>
      <c r="P642" s="5">
        <v>4501.3530534514703</v>
      </c>
      <c r="Q642" s="5">
        <v>0.48253011173468285</v>
      </c>
      <c r="R642" s="5">
        <v>4501.3530534514703</v>
      </c>
      <c r="S642" s="5">
        <v>0.48253011173468285</v>
      </c>
      <c r="T642" s="5">
        <v>-0.41653856454957072</v>
      </c>
      <c r="U642" s="5">
        <v>-0.46036634774405449</v>
      </c>
      <c r="V642" s="5">
        <v>7958.3530534514703</v>
      </c>
      <c r="W642" s="5">
        <v>17287</v>
      </c>
      <c r="X642" s="5">
        <v>9328.6469465485297</v>
      </c>
      <c r="Y642" s="5" t="s">
        <v>120</v>
      </c>
    </row>
    <row r="643" spans="1:25" hidden="1" x14ac:dyDescent="0.25">
      <c r="A643" s="5" t="s">
        <v>1877</v>
      </c>
      <c r="B643" s="5" t="s">
        <v>1878</v>
      </c>
      <c r="C643" s="5" t="s">
        <v>1872</v>
      </c>
      <c r="D643" s="5">
        <v>119</v>
      </c>
      <c r="E643" s="5" t="s">
        <v>337</v>
      </c>
      <c r="F643" s="5" t="s">
        <v>37</v>
      </c>
      <c r="G643" s="5" t="s">
        <v>338</v>
      </c>
      <c r="H643" s="5" t="s">
        <v>334</v>
      </c>
      <c r="I643" s="5" t="s">
        <v>14</v>
      </c>
      <c r="J643" s="5">
        <v>20743</v>
      </c>
      <c r="K643" s="5">
        <v>2018</v>
      </c>
      <c r="L643" s="5" t="s">
        <v>89</v>
      </c>
      <c r="M643" s="5" t="s">
        <v>90</v>
      </c>
      <c r="N643" s="5" t="s">
        <v>91</v>
      </c>
      <c r="O643" s="5">
        <v>13991.62137471122</v>
      </c>
      <c r="P643" s="5">
        <v>6751.3786252887803</v>
      </c>
      <c r="Q643" s="1">
        <v>0.48253011173468274</v>
      </c>
      <c r="R643" s="5">
        <v>6751.3786252887803</v>
      </c>
      <c r="S643" s="5">
        <v>0.48253011173468274</v>
      </c>
      <c r="T643" s="5">
        <v>-0.41653856292244551</v>
      </c>
      <c r="U643" s="5">
        <v>-0.46036634623915385</v>
      </c>
      <c r="V643" s="5">
        <v>11936.37862528878</v>
      </c>
      <c r="W643" s="5">
        <v>25928</v>
      </c>
      <c r="X643" s="5">
        <v>13991.62137471122</v>
      </c>
      <c r="Y643" s="5" t="s">
        <v>120</v>
      </c>
    </row>
    <row r="644" spans="1:25" x14ac:dyDescent="0.25">
      <c r="A644" s="5" t="s">
        <v>1879</v>
      </c>
      <c r="B644" s="5" t="s">
        <v>1880</v>
      </c>
      <c r="C644" s="5" t="s">
        <v>1872</v>
      </c>
      <c r="D644" s="5">
        <v>119</v>
      </c>
      <c r="E644" s="5" t="s">
        <v>337</v>
      </c>
      <c r="F644" s="5" t="s">
        <v>37</v>
      </c>
      <c r="G644" s="5" t="s">
        <v>338</v>
      </c>
      <c r="H644" s="5" t="s">
        <v>334</v>
      </c>
      <c r="I644" s="5" t="s">
        <v>4</v>
      </c>
      <c r="J644" s="5">
        <v>69141</v>
      </c>
      <c r="K644" s="5">
        <v>2018</v>
      </c>
      <c r="L644" s="5" t="s">
        <v>89</v>
      </c>
      <c r="M644" s="5" t="s">
        <v>90</v>
      </c>
      <c r="N644" s="5" t="s">
        <v>91</v>
      </c>
      <c r="O644" s="5">
        <v>46637.164029740561</v>
      </c>
      <c r="P644" s="5">
        <v>22503.835970259439</v>
      </c>
      <c r="Q644" s="5">
        <v>0.48253011173468274</v>
      </c>
      <c r="R644" s="5">
        <v>22503.835970259439</v>
      </c>
      <c r="S644" s="5">
        <v>0.48253011173468274</v>
      </c>
      <c r="T644" s="5">
        <v>-0.41655375209016388</v>
      </c>
      <c r="U644" s="5">
        <v>-0.46038039444448936</v>
      </c>
      <c r="V644" s="5">
        <v>39788.835970259439</v>
      </c>
      <c r="W644" s="5">
        <v>86426</v>
      </c>
      <c r="X644" s="5">
        <v>46637.164029740561</v>
      </c>
      <c r="Y644" s="5" t="s">
        <v>120</v>
      </c>
    </row>
    <row r="645" spans="1:25" hidden="1" x14ac:dyDescent="0.25">
      <c r="A645" s="5" t="s">
        <v>1881</v>
      </c>
      <c r="B645" s="5" t="s">
        <v>1882</v>
      </c>
      <c r="C645" s="5" t="s">
        <v>1872</v>
      </c>
      <c r="D645" s="5">
        <v>119</v>
      </c>
      <c r="E645" s="5" t="s">
        <v>337</v>
      </c>
      <c r="F645" s="5" t="s">
        <v>37</v>
      </c>
      <c r="G645" s="5" t="s">
        <v>338</v>
      </c>
      <c r="H645" s="5" t="s">
        <v>334</v>
      </c>
      <c r="I645" s="5" t="s">
        <v>23</v>
      </c>
      <c r="J645" s="5">
        <v>127</v>
      </c>
      <c r="K645" s="5">
        <v>2018</v>
      </c>
      <c r="L645" s="5" t="s">
        <v>89</v>
      </c>
      <c r="M645" s="5" t="s">
        <v>90</v>
      </c>
      <c r="N645" s="5" t="s">
        <v>91</v>
      </c>
      <c r="O645" s="5">
        <v>85.664364585080506</v>
      </c>
      <c r="P645" s="5">
        <v>41.335635414919494</v>
      </c>
      <c r="Q645" s="5">
        <v>0.48253011173468274</v>
      </c>
      <c r="R645" s="5">
        <v>41.335635414919494</v>
      </c>
      <c r="S645" s="5">
        <v>0.48253011173468274</v>
      </c>
      <c r="T645" s="5">
        <v>-0.41747280545063836</v>
      </c>
      <c r="U645" s="5">
        <v>-0.46123041141458804</v>
      </c>
      <c r="V645" s="5">
        <v>73.335635414919494</v>
      </c>
      <c r="W645" s="5">
        <v>159</v>
      </c>
      <c r="X645" s="5">
        <v>85.664364585080506</v>
      </c>
      <c r="Y645" s="5" t="s">
        <v>120</v>
      </c>
    </row>
    <row r="646" spans="1:25" hidden="1" x14ac:dyDescent="0.25">
      <c r="A646" s="5" t="s">
        <v>1883</v>
      </c>
      <c r="B646" s="5" t="s">
        <v>1884</v>
      </c>
      <c r="C646" s="5" t="s">
        <v>1872</v>
      </c>
      <c r="D646" s="5">
        <v>119</v>
      </c>
      <c r="E646" s="5" t="s">
        <v>337</v>
      </c>
      <c r="F646" s="5" t="s">
        <v>37</v>
      </c>
      <c r="G646" s="5" t="s">
        <v>338</v>
      </c>
      <c r="H646" s="5" t="s">
        <v>334</v>
      </c>
      <c r="I646" s="5" t="s">
        <v>22</v>
      </c>
      <c r="J646" s="5">
        <v>127</v>
      </c>
      <c r="K646" s="5">
        <v>2018</v>
      </c>
      <c r="L646" s="5" t="s">
        <v>89</v>
      </c>
      <c r="M646" s="5" t="s">
        <v>90</v>
      </c>
      <c r="N646" s="5" t="s">
        <v>91</v>
      </c>
      <c r="O646" s="5">
        <v>85.664364585080506</v>
      </c>
      <c r="P646" s="5">
        <v>41.335635414919494</v>
      </c>
      <c r="Q646" s="5">
        <v>0.48253011173468274</v>
      </c>
      <c r="R646" s="5">
        <v>41.335635414919494</v>
      </c>
      <c r="S646" s="5">
        <v>0.48253011173468274</v>
      </c>
      <c r="T646" s="5">
        <v>-0.41747280545063836</v>
      </c>
      <c r="U646" s="5">
        <v>-0.46123041141458804</v>
      </c>
      <c r="V646" s="5">
        <v>73.335635414919494</v>
      </c>
      <c r="W646" s="5">
        <v>159</v>
      </c>
      <c r="X646" s="5">
        <v>85.664364585080506</v>
      </c>
      <c r="Y646" s="5" t="s">
        <v>120</v>
      </c>
    </row>
    <row r="647" spans="1:25" hidden="1" x14ac:dyDescent="0.25">
      <c r="A647" s="5" t="s">
        <v>1885</v>
      </c>
      <c r="B647" s="5" t="s">
        <v>1886</v>
      </c>
      <c r="C647" s="5" t="s">
        <v>1872</v>
      </c>
      <c r="D647" s="5">
        <v>119</v>
      </c>
      <c r="E647" s="5" t="s">
        <v>337</v>
      </c>
      <c r="F647" s="5" t="s">
        <v>37</v>
      </c>
      <c r="G647" s="5" t="s">
        <v>338</v>
      </c>
      <c r="H647" s="5" t="s">
        <v>334</v>
      </c>
      <c r="I647" s="5" t="s">
        <v>119</v>
      </c>
      <c r="J647" s="5">
        <v>14609</v>
      </c>
      <c r="K647" s="5">
        <v>2018</v>
      </c>
      <c r="L647" s="5" t="s">
        <v>89</v>
      </c>
      <c r="M647" s="5" t="s">
        <v>90</v>
      </c>
      <c r="N647" s="5" t="s">
        <v>91</v>
      </c>
      <c r="O647" s="5">
        <v>9854.1000175074096</v>
      </c>
      <c r="P647" s="5">
        <v>4754.8999824925904</v>
      </c>
      <c r="Q647" s="5">
        <v>0.48253011173468285</v>
      </c>
      <c r="R647" s="5">
        <v>4754.8999824925904</v>
      </c>
      <c r="S647" s="5">
        <v>0.48253011173468285</v>
      </c>
      <c r="T647" s="5">
        <v>-0.41654745221312489</v>
      </c>
      <c r="U647" s="5">
        <v>-0.4603745677943481</v>
      </c>
      <c r="V647" s="5">
        <v>8406.8999824925904</v>
      </c>
      <c r="W647" s="5">
        <v>18261</v>
      </c>
      <c r="X647" s="5">
        <v>9854.1000175074096</v>
      </c>
      <c r="Y647" s="5" t="s">
        <v>120</v>
      </c>
    </row>
    <row r="648" spans="1:25" hidden="1" x14ac:dyDescent="0.25">
      <c r="A648" s="5" t="s">
        <v>1887</v>
      </c>
      <c r="B648" s="5" t="s">
        <v>1888</v>
      </c>
      <c r="C648" s="5" t="s">
        <v>1872</v>
      </c>
      <c r="D648" s="5">
        <v>119</v>
      </c>
      <c r="E648" s="5" t="s">
        <v>337</v>
      </c>
      <c r="F648" s="5" t="s">
        <v>37</v>
      </c>
      <c r="G648" s="5" t="s">
        <v>338</v>
      </c>
      <c r="H648" s="5" t="s">
        <v>334</v>
      </c>
      <c r="I648" s="5" t="s">
        <v>20</v>
      </c>
      <c r="J648" s="5">
        <v>1460</v>
      </c>
      <c r="K648" s="5">
        <v>2018</v>
      </c>
      <c r="L648" s="5" t="s">
        <v>89</v>
      </c>
      <c r="M648" s="5" t="s">
        <v>90</v>
      </c>
      <c r="N648" s="5" t="s">
        <v>91</v>
      </c>
      <c r="O648" s="5">
        <v>984.80293145053179</v>
      </c>
      <c r="P648" s="5">
        <v>475.19706854946821</v>
      </c>
      <c r="Q648" s="5">
        <v>0.48253011173468274</v>
      </c>
      <c r="R648" s="5">
        <v>475.19706854946821</v>
      </c>
      <c r="S648" s="5">
        <v>0.48253011173468274</v>
      </c>
      <c r="T648" s="5">
        <v>-0.41687496035959665</v>
      </c>
      <c r="U648" s="5">
        <v>-0.46067747456159269</v>
      </c>
      <c r="V648" s="5">
        <v>841.19706854946821</v>
      </c>
      <c r="W648" s="5">
        <v>1826</v>
      </c>
      <c r="X648" s="5">
        <v>984.80293145053179</v>
      </c>
      <c r="Y648" s="5" t="s">
        <v>120</v>
      </c>
    </row>
    <row r="649" spans="1:25" hidden="1" x14ac:dyDescent="0.25">
      <c r="A649" s="5" t="s">
        <v>1889</v>
      </c>
      <c r="B649" s="5" t="s">
        <v>1890</v>
      </c>
      <c r="C649" s="5" t="s">
        <v>1872</v>
      </c>
      <c r="D649" s="5">
        <v>119</v>
      </c>
      <c r="E649" s="5" t="s">
        <v>337</v>
      </c>
      <c r="F649" s="5" t="s">
        <v>37</v>
      </c>
      <c r="G649" s="5" t="s">
        <v>338</v>
      </c>
      <c r="H649" s="5" t="s">
        <v>334</v>
      </c>
      <c r="I649" s="5" t="s">
        <v>5</v>
      </c>
      <c r="J649" s="5">
        <v>22</v>
      </c>
      <c r="K649" s="5">
        <v>2018</v>
      </c>
      <c r="L649" s="5" t="s">
        <v>89</v>
      </c>
      <c r="M649" s="5" t="s">
        <v>90</v>
      </c>
      <c r="N649" s="5" t="s">
        <v>91</v>
      </c>
      <c r="O649" s="5">
        <v>14.839496227336779</v>
      </c>
      <c r="P649" s="5">
        <v>7.1605037726632208</v>
      </c>
      <c r="Q649" s="5">
        <v>0.48253011173468285</v>
      </c>
      <c r="R649" s="5">
        <v>7.1605037726632208</v>
      </c>
      <c r="S649" s="5">
        <v>0.48253011173468285</v>
      </c>
      <c r="T649" s="5">
        <v>-0.42697409265082487</v>
      </c>
      <c r="U649" s="5">
        <v>-0.47001799188082932</v>
      </c>
      <c r="V649" s="5">
        <v>13.160503772663221</v>
      </c>
      <c r="W649" s="5">
        <v>28</v>
      </c>
      <c r="X649" s="5">
        <v>14.839496227336779</v>
      </c>
      <c r="Y649" s="5" t="s">
        <v>120</v>
      </c>
    </row>
    <row r="650" spans="1:25" hidden="1" x14ac:dyDescent="0.25">
      <c r="A650" s="5" t="s">
        <v>1891</v>
      </c>
      <c r="B650" s="5" t="s">
        <v>1892</v>
      </c>
      <c r="C650" s="5" t="s">
        <v>1872</v>
      </c>
      <c r="D650" s="5">
        <v>119</v>
      </c>
      <c r="E650" s="5" t="s">
        <v>337</v>
      </c>
      <c r="F650" s="5" t="s">
        <v>37</v>
      </c>
      <c r="G650" s="5" t="s">
        <v>338</v>
      </c>
      <c r="H650" s="5" t="s">
        <v>334</v>
      </c>
      <c r="I650" s="5" t="s">
        <v>12</v>
      </c>
      <c r="J650" s="5">
        <v>30249</v>
      </c>
      <c r="K650" s="5">
        <v>2018</v>
      </c>
      <c r="L650" s="5" t="s">
        <v>89</v>
      </c>
      <c r="M650" s="5" t="s">
        <v>90</v>
      </c>
      <c r="N650" s="5" t="s">
        <v>91</v>
      </c>
      <c r="O650" s="5">
        <v>20403.632790032287</v>
      </c>
      <c r="P650" s="5">
        <v>9845.3672099677133</v>
      </c>
      <c r="Q650" s="5">
        <v>0.48253011173468263</v>
      </c>
      <c r="R650" s="5">
        <v>9845.3672099677133</v>
      </c>
      <c r="S650" s="5">
        <v>0.48253011173468263</v>
      </c>
      <c r="T650" s="5">
        <v>-0.41655158215220472</v>
      </c>
      <c r="U650" s="5">
        <v>-0.46037838750542737</v>
      </c>
      <c r="V650" s="5">
        <v>17407.367209967713</v>
      </c>
      <c r="W650" s="5">
        <v>37811</v>
      </c>
      <c r="X650" s="5">
        <v>20403.632790032287</v>
      </c>
      <c r="Y650" s="5" t="s">
        <v>120</v>
      </c>
    </row>
    <row r="651" spans="1:25" hidden="1" x14ac:dyDescent="0.25">
      <c r="A651" s="5" t="s">
        <v>1893</v>
      </c>
      <c r="B651" s="5" t="s">
        <v>1894</v>
      </c>
      <c r="C651" s="5" t="s">
        <v>1872</v>
      </c>
      <c r="D651" s="5">
        <v>119</v>
      </c>
      <c r="E651" s="5" t="s">
        <v>337</v>
      </c>
      <c r="F651" s="5" t="s">
        <v>37</v>
      </c>
      <c r="G651" s="5" t="s">
        <v>338</v>
      </c>
      <c r="H651" s="5" t="s">
        <v>334</v>
      </c>
      <c r="I651" s="5" t="s">
        <v>9</v>
      </c>
      <c r="J651" s="5">
        <v>190143</v>
      </c>
      <c r="K651" s="5">
        <v>2018</v>
      </c>
      <c r="L651" s="5" t="s">
        <v>89</v>
      </c>
      <c r="M651" s="5" t="s">
        <v>90</v>
      </c>
      <c r="N651" s="5" t="s">
        <v>91</v>
      </c>
      <c r="O651" s="5">
        <v>128255.74232520442</v>
      </c>
      <c r="P651" s="5">
        <v>61887.257674795575</v>
      </c>
      <c r="Q651" s="5">
        <v>0.4825301117346828</v>
      </c>
      <c r="R651" s="5">
        <v>61887.257674795575</v>
      </c>
      <c r="S651" s="5">
        <v>0.4825301117346828</v>
      </c>
      <c r="T651" s="5">
        <v>-0.41655114392629916</v>
      </c>
      <c r="U651" s="5">
        <v>-0.46037798219766984</v>
      </c>
      <c r="V651" s="5">
        <v>109421.25767479558</v>
      </c>
      <c r="W651" s="5">
        <v>237677</v>
      </c>
      <c r="X651" s="5">
        <v>128255.74232520442</v>
      </c>
      <c r="Y651" s="5" t="s">
        <v>120</v>
      </c>
    </row>
    <row r="652" spans="1:25" hidden="1" x14ac:dyDescent="0.25">
      <c r="A652" s="5" t="s">
        <v>1895</v>
      </c>
      <c r="B652" s="5" t="s">
        <v>1896</v>
      </c>
      <c r="C652" s="5" t="s">
        <v>1872</v>
      </c>
      <c r="D652" s="5">
        <v>119</v>
      </c>
      <c r="E652" s="5" t="s">
        <v>337</v>
      </c>
      <c r="F652" s="5" t="s">
        <v>37</v>
      </c>
      <c r="G652" s="5" t="s">
        <v>338</v>
      </c>
      <c r="H652" s="5" t="s">
        <v>334</v>
      </c>
      <c r="I652" s="5" t="s">
        <v>95</v>
      </c>
      <c r="J652" s="5">
        <v>326014</v>
      </c>
      <c r="K652" s="5">
        <v>2018</v>
      </c>
      <c r="L652" s="5" t="s">
        <v>89</v>
      </c>
      <c r="M652" s="5" t="s">
        <v>90</v>
      </c>
      <c r="N652" s="5" t="s">
        <v>91</v>
      </c>
      <c r="O652" s="5">
        <v>219903.79650268061</v>
      </c>
      <c r="P652" s="5">
        <v>106110.20349731939</v>
      </c>
      <c r="Q652" s="5">
        <v>0.48253011173468269</v>
      </c>
      <c r="R652" s="5">
        <v>106110.20349731939</v>
      </c>
      <c r="S652" s="5">
        <v>0.48253011173468269</v>
      </c>
      <c r="T652" s="5">
        <v>-0.41655472393689852</v>
      </c>
      <c r="U652" s="5">
        <v>-0.46038129328916189</v>
      </c>
      <c r="V652" s="5">
        <v>187613.20349731939</v>
      </c>
      <c r="W652" s="5">
        <v>407517</v>
      </c>
      <c r="X652" s="5">
        <v>219903.79650268061</v>
      </c>
      <c r="Y652" s="5" t="s">
        <v>120</v>
      </c>
    </row>
    <row r="653" spans="1:25" hidden="1" x14ac:dyDescent="0.25">
      <c r="A653" s="5" t="s">
        <v>1897</v>
      </c>
      <c r="B653" s="5" t="s">
        <v>1898</v>
      </c>
      <c r="C653" s="5" t="s">
        <v>1872</v>
      </c>
      <c r="D653" s="5">
        <v>119</v>
      </c>
      <c r="E653" s="5" t="s">
        <v>337</v>
      </c>
      <c r="F653" s="5" t="s">
        <v>37</v>
      </c>
      <c r="G653" s="5" t="s">
        <v>338</v>
      </c>
      <c r="H653" s="5" t="s">
        <v>334</v>
      </c>
      <c r="I653" s="5" t="s">
        <v>71</v>
      </c>
      <c r="J653" s="5">
        <v>204199.25</v>
      </c>
      <c r="K653" s="5">
        <v>2018</v>
      </c>
      <c r="L653" s="5" t="s">
        <v>89</v>
      </c>
      <c r="M653" s="5" t="s">
        <v>90</v>
      </c>
      <c r="N653" s="5" t="s">
        <v>91</v>
      </c>
      <c r="O653" s="5">
        <v>137737</v>
      </c>
      <c r="P653" s="5">
        <v>66462.25</v>
      </c>
      <c r="Q653" s="5">
        <v>0.48253011173468274</v>
      </c>
      <c r="R653" s="5">
        <v>66462.25</v>
      </c>
      <c r="S653" s="5">
        <v>0.48253011173468274</v>
      </c>
      <c r="T653" s="5">
        <v>-0.41655529692831317</v>
      </c>
      <c r="U653" s="5">
        <v>-0.4603818232392683</v>
      </c>
      <c r="V653" s="5">
        <v>117512</v>
      </c>
      <c r="W653" s="5">
        <v>255249</v>
      </c>
      <c r="X653" s="5">
        <v>137737</v>
      </c>
      <c r="Y653" s="5" t="s">
        <v>120</v>
      </c>
    </row>
    <row r="654" spans="1:25" hidden="1" x14ac:dyDescent="0.25">
      <c r="A654" s="5" t="s">
        <v>1899</v>
      </c>
      <c r="B654" s="5" t="s">
        <v>1900</v>
      </c>
      <c r="C654" s="5" t="s">
        <v>1901</v>
      </c>
      <c r="D654" s="5">
        <v>120</v>
      </c>
      <c r="E654" s="5" t="s">
        <v>339</v>
      </c>
      <c r="F654" s="5" t="s">
        <v>37</v>
      </c>
      <c r="G654" s="5" t="s">
        <v>99</v>
      </c>
      <c r="H654" s="5" t="s">
        <v>334</v>
      </c>
      <c r="I654" s="5" t="s">
        <v>11</v>
      </c>
      <c r="J654" s="5">
        <v>204</v>
      </c>
      <c r="K654" s="5">
        <v>2018</v>
      </c>
      <c r="L654" s="5" t="s">
        <v>89</v>
      </c>
      <c r="M654" s="5" t="s">
        <v>90</v>
      </c>
      <c r="N654" s="5" t="s">
        <v>91</v>
      </c>
      <c r="O654" s="5">
        <v>137.60260138075924</v>
      </c>
      <c r="P654" s="5">
        <v>66.397398619240761</v>
      </c>
      <c r="Q654" s="5">
        <v>0.48253011173468269</v>
      </c>
      <c r="R654" s="5">
        <v>66.397398619240761</v>
      </c>
      <c r="S654" s="5">
        <v>0.48253011173468269</v>
      </c>
      <c r="T654" s="5">
        <v>-0.4165554397899307</v>
      </c>
      <c r="U654" s="5">
        <v>-0.4603819553695716</v>
      </c>
      <c r="V654" s="5">
        <v>117.39739861924076</v>
      </c>
      <c r="W654" s="5">
        <v>255</v>
      </c>
      <c r="X654" s="5">
        <v>137.60260138075924</v>
      </c>
      <c r="Y654" s="5" t="s">
        <v>120</v>
      </c>
    </row>
    <row r="655" spans="1:25" hidden="1" x14ac:dyDescent="0.25">
      <c r="A655" s="5" t="s">
        <v>1902</v>
      </c>
      <c r="B655" s="5" t="s">
        <v>1903</v>
      </c>
      <c r="C655" s="5" t="s">
        <v>1901</v>
      </c>
      <c r="D655" s="5">
        <v>120</v>
      </c>
      <c r="E655" s="5" t="s">
        <v>339</v>
      </c>
      <c r="F655" s="5" t="s">
        <v>37</v>
      </c>
      <c r="G655" s="5" t="s">
        <v>99</v>
      </c>
      <c r="H655" s="5" t="s">
        <v>334</v>
      </c>
      <c r="I655" s="5" t="s">
        <v>13</v>
      </c>
      <c r="J655" s="5">
        <v>6355</v>
      </c>
      <c r="K655" s="5">
        <v>2018</v>
      </c>
      <c r="L655" s="5" t="s">
        <v>89</v>
      </c>
      <c r="M655" s="5" t="s">
        <v>90</v>
      </c>
      <c r="N655" s="5" t="s">
        <v>91</v>
      </c>
      <c r="O655" s="5">
        <v>4286.5908420329652</v>
      </c>
      <c r="P655" s="5">
        <v>2068.4091579670348</v>
      </c>
      <c r="Q655" s="5">
        <v>0.48253011173468285</v>
      </c>
      <c r="R655" s="5">
        <v>2068.4091579670348</v>
      </c>
      <c r="S655" s="5">
        <v>0.48253011173468285</v>
      </c>
      <c r="T655" s="5">
        <v>-0.41657380096063223</v>
      </c>
      <c r="U655" s="5">
        <v>-0.46039893730702858</v>
      </c>
      <c r="V655" s="5">
        <v>3657.4091579670348</v>
      </c>
      <c r="W655" s="5">
        <v>7944</v>
      </c>
      <c r="X655" s="5">
        <v>4286.5908420329652</v>
      </c>
      <c r="Y655" s="5" t="s">
        <v>120</v>
      </c>
    </row>
    <row r="656" spans="1:25" hidden="1" x14ac:dyDescent="0.25">
      <c r="A656" s="5" t="s">
        <v>1904</v>
      </c>
      <c r="B656" s="5" t="s">
        <v>1905</v>
      </c>
      <c r="C656" s="5" t="s">
        <v>1901</v>
      </c>
      <c r="D656" s="5">
        <v>120</v>
      </c>
      <c r="E656" s="5" t="s">
        <v>339</v>
      </c>
      <c r="F656" s="5" t="s">
        <v>37</v>
      </c>
      <c r="G656" s="5" t="s">
        <v>99</v>
      </c>
      <c r="H656" s="5" t="s">
        <v>334</v>
      </c>
      <c r="I656" s="5" t="s">
        <v>5</v>
      </c>
      <c r="J656" s="5">
        <v>30746</v>
      </c>
      <c r="K656" s="5">
        <v>2018</v>
      </c>
      <c r="L656" s="5" t="s">
        <v>89</v>
      </c>
      <c r="M656" s="5" t="s">
        <v>90</v>
      </c>
      <c r="N656" s="5" t="s">
        <v>91</v>
      </c>
      <c r="O656" s="5">
        <v>20738.870500258938</v>
      </c>
      <c r="P656" s="5">
        <v>10007.129499741062</v>
      </c>
      <c r="Q656" s="5">
        <v>0.4825301117346828</v>
      </c>
      <c r="R656" s="5">
        <v>10007.129499741062</v>
      </c>
      <c r="S656" s="5">
        <v>0.4825301117346828</v>
      </c>
      <c r="T656" s="5">
        <v>-0.41654784918106036</v>
      </c>
      <c r="U656" s="5">
        <v>-0.46037493494330406</v>
      </c>
      <c r="V656" s="5">
        <v>17693.129499741062</v>
      </c>
      <c r="W656" s="5">
        <v>38432</v>
      </c>
      <c r="X656" s="5">
        <v>20738.870500258938</v>
      </c>
      <c r="Y656" s="5" t="s">
        <v>120</v>
      </c>
    </row>
    <row r="657" spans="1:25" hidden="1" x14ac:dyDescent="0.25">
      <c r="A657" s="5" t="s">
        <v>1906</v>
      </c>
      <c r="B657" s="5" t="s">
        <v>1907</v>
      </c>
      <c r="C657" s="5" t="s">
        <v>1901</v>
      </c>
      <c r="D657" s="5">
        <v>120</v>
      </c>
      <c r="E657" s="5" t="s">
        <v>339</v>
      </c>
      <c r="F657" s="5" t="s">
        <v>37</v>
      </c>
      <c r="G657" s="5" t="s">
        <v>99</v>
      </c>
      <c r="H657" s="5" t="s">
        <v>334</v>
      </c>
      <c r="I657" s="5" t="s">
        <v>95</v>
      </c>
      <c r="J657" s="5">
        <v>37305</v>
      </c>
      <c r="K657" s="5">
        <v>2018</v>
      </c>
      <c r="L657" s="5" t="s">
        <v>89</v>
      </c>
      <c r="M657" s="5" t="s">
        <v>90</v>
      </c>
      <c r="N657" s="5" t="s">
        <v>91</v>
      </c>
      <c r="O657" s="5">
        <v>25163.063943672663</v>
      </c>
      <c r="P657" s="5">
        <v>12141.936056327337</v>
      </c>
      <c r="Q657" s="5">
        <v>0.48253011173468274</v>
      </c>
      <c r="R657" s="5">
        <v>12141.936056327337</v>
      </c>
      <c r="S657" s="5">
        <v>0.48253011173468274</v>
      </c>
      <c r="T657" s="5">
        <v>-0.41655231180339702</v>
      </c>
      <c r="U657" s="5">
        <v>-0.46037906234752285</v>
      </c>
      <c r="V657" s="5">
        <v>21467.936056327337</v>
      </c>
      <c r="W657" s="5">
        <v>46631</v>
      </c>
      <c r="X657" s="5">
        <v>25163.063943672663</v>
      </c>
      <c r="Y657" s="5" t="s">
        <v>120</v>
      </c>
    </row>
    <row r="658" spans="1:25" hidden="1" x14ac:dyDescent="0.25">
      <c r="A658" s="5" t="s">
        <v>1908</v>
      </c>
      <c r="B658" s="5" t="s">
        <v>1909</v>
      </c>
      <c r="C658" s="5" t="s">
        <v>1901</v>
      </c>
      <c r="D658" s="5">
        <v>120</v>
      </c>
      <c r="E658" s="5" t="s">
        <v>339</v>
      </c>
      <c r="F658" s="5" t="s">
        <v>37</v>
      </c>
      <c r="G658" s="5" t="s">
        <v>99</v>
      </c>
      <c r="H658" s="5" t="s">
        <v>334</v>
      </c>
      <c r="I658" s="5" t="s">
        <v>71</v>
      </c>
      <c r="J658" s="5">
        <v>204199.25</v>
      </c>
      <c r="K658" s="5">
        <v>2018</v>
      </c>
      <c r="L658" s="5" t="s">
        <v>89</v>
      </c>
      <c r="M658" s="5" t="s">
        <v>90</v>
      </c>
      <c r="N658" s="5" t="s">
        <v>91</v>
      </c>
      <c r="O658" s="5">
        <v>137737</v>
      </c>
      <c r="P658" s="5">
        <v>66462.25</v>
      </c>
      <c r="Q658" s="5">
        <v>0.48253011173468274</v>
      </c>
      <c r="R658" s="5">
        <v>66462.25</v>
      </c>
      <c r="S658" s="5">
        <v>0.48253011173468274</v>
      </c>
      <c r="T658" s="5">
        <v>-0.41655529692831317</v>
      </c>
      <c r="U658" s="5">
        <v>-0.4603818232392683</v>
      </c>
      <c r="V658" s="5">
        <v>117512</v>
      </c>
      <c r="W658" s="5">
        <v>255249</v>
      </c>
      <c r="X658" s="5">
        <v>137737</v>
      </c>
      <c r="Y658" s="5" t="s">
        <v>120</v>
      </c>
    </row>
    <row r="659" spans="1:25" hidden="1" x14ac:dyDescent="0.25">
      <c r="A659" s="5" t="s">
        <v>1910</v>
      </c>
      <c r="B659" s="5" t="s">
        <v>1911</v>
      </c>
      <c r="C659" s="5" t="s">
        <v>1912</v>
      </c>
      <c r="D659" s="5">
        <v>121</v>
      </c>
      <c r="E659" s="5" t="s">
        <v>340</v>
      </c>
      <c r="F659" s="5" t="s">
        <v>45</v>
      </c>
      <c r="G659" s="5" t="s">
        <v>111</v>
      </c>
      <c r="H659" s="5" t="s">
        <v>341</v>
      </c>
      <c r="I659" s="5" t="s">
        <v>16</v>
      </c>
      <c r="J659" s="5">
        <v>333</v>
      </c>
      <c r="K659" s="5">
        <v>2018</v>
      </c>
      <c r="L659" s="5" t="s">
        <v>89</v>
      </c>
      <c r="M659" s="5" t="s">
        <v>90</v>
      </c>
      <c r="N659" s="5" t="s">
        <v>91</v>
      </c>
      <c r="O659" s="5">
        <v>317.14754583086926</v>
      </c>
      <c r="P659" s="5">
        <v>15.852454169130738</v>
      </c>
      <c r="Q659" s="5">
        <v>4.9984476870537253E-2</v>
      </c>
      <c r="R659" s="5">
        <v>15.852454169130738</v>
      </c>
      <c r="S659" s="5">
        <v>4.9984476870537253E-2</v>
      </c>
      <c r="T659" s="5">
        <v>-5.9436091119117518E-2</v>
      </c>
      <c r="U659" s="5">
        <v>-0.14284447072738038</v>
      </c>
      <c r="V659" s="5">
        <v>52.852454169130738</v>
      </c>
      <c r="W659" s="5">
        <v>370</v>
      </c>
      <c r="X659" s="5">
        <v>317.14754583086926</v>
      </c>
      <c r="Y659" s="5" t="s">
        <v>104</v>
      </c>
    </row>
    <row r="660" spans="1:25" hidden="1" x14ac:dyDescent="0.25">
      <c r="A660" s="5" t="s">
        <v>1913</v>
      </c>
      <c r="B660" s="5" t="s">
        <v>1914</v>
      </c>
      <c r="C660" s="5" t="s">
        <v>1912</v>
      </c>
      <c r="D660" s="5">
        <v>121</v>
      </c>
      <c r="E660" s="5" t="s">
        <v>340</v>
      </c>
      <c r="F660" s="5" t="s">
        <v>45</v>
      </c>
      <c r="G660" s="5" t="s">
        <v>111</v>
      </c>
      <c r="H660" s="5" t="s">
        <v>341</v>
      </c>
      <c r="I660" s="5" t="s">
        <v>11</v>
      </c>
      <c r="J660" s="5">
        <v>4481</v>
      </c>
      <c r="K660" s="5">
        <v>2018</v>
      </c>
      <c r="L660" s="5" t="s">
        <v>89</v>
      </c>
      <c r="M660" s="5" t="s">
        <v>90</v>
      </c>
      <c r="N660" s="5" t="s">
        <v>91</v>
      </c>
      <c r="O660" s="5">
        <v>4267.6821407451207</v>
      </c>
      <c r="P660" s="5">
        <v>213.31785925487929</v>
      </c>
      <c r="Q660" s="5">
        <v>4.9984476870537232E-2</v>
      </c>
      <c r="R660" s="5">
        <v>213.31785925487929</v>
      </c>
      <c r="S660" s="5">
        <v>4.9984476870537232E-2</v>
      </c>
      <c r="T660" s="5">
        <v>-6.0589128341639487E-2</v>
      </c>
      <c r="U660" s="5">
        <v>-0.14389525762384739</v>
      </c>
      <c r="V660" s="5">
        <v>717.31785925487929</v>
      </c>
      <c r="W660" s="5">
        <v>4985</v>
      </c>
      <c r="X660" s="5">
        <v>4267.6821407451207</v>
      </c>
      <c r="Y660" s="5" t="s">
        <v>104</v>
      </c>
    </row>
    <row r="661" spans="1:25" hidden="1" x14ac:dyDescent="0.25">
      <c r="A661" s="5" t="s">
        <v>1915</v>
      </c>
      <c r="B661" s="5" t="s">
        <v>1916</v>
      </c>
      <c r="C661" s="5" t="s">
        <v>1912</v>
      </c>
      <c r="D661" s="5">
        <v>121</v>
      </c>
      <c r="E661" s="5" t="s">
        <v>340</v>
      </c>
      <c r="F661" s="5" t="s">
        <v>45</v>
      </c>
      <c r="G661" s="5" t="s">
        <v>111</v>
      </c>
      <c r="H661" s="5" t="s">
        <v>341</v>
      </c>
      <c r="I661" s="5" t="s">
        <v>4</v>
      </c>
      <c r="J661" s="5">
        <v>2038</v>
      </c>
      <c r="K661" s="5">
        <v>2018</v>
      </c>
      <c r="L661" s="5" t="s">
        <v>89</v>
      </c>
      <c r="M661" s="5" t="s">
        <v>90</v>
      </c>
      <c r="N661" s="5" t="s">
        <v>91</v>
      </c>
      <c r="O661" s="5">
        <v>1940.9810762862212</v>
      </c>
      <c r="P661" s="5">
        <v>97.018923713778804</v>
      </c>
      <c r="Q661" s="5">
        <v>4.9984476870537087E-2</v>
      </c>
      <c r="R661" s="5">
        <v>97.018923713778804</v>
      </c>
      <c r="S661" s="5">
        <v>4.9984476870537087E-2</v>
      </c>
      <c r="T661" s="5">
        <v>8.4999856398505019E-2</v>
      </c>
      <c r="U661" s="5">
        <v>-1.1216975911247481E-2</v>
      </c>
      <c r="V661" s="5">
        <v>22.018923713778804</v>
      </c>
      <c r="W661" s="5">
        <v>1963</v>
      </c>
      <c r="X661" s="5">
        <v>1940.9810762862212</v>
      </c>
      <c r="Y661" s="5" t="s">
        <v>104</v>
      </c>
    </row>
    <row r="662" spans="1:25" hidden="1" x14ac:dyDescent="0.25">
      <c r="A662" s="5" t="s">
        <v>1917</v>
      </c>
      <c r="B662" s="5" t="s">
        <v>1918</v>
      </c>
      <c r="C662" s="5" t="s">
        <v>1912</v>
      </c>
      <c r="D662" s="5">
        <v>121</v>
      </c>
      <c r="E662" s="5" t="s">
        <v>340</v>
      </c>
      <c r="F662" s="5" t="s">
        <v>45</v>
      </c>
      <c r="G662" s="5" t="s">
        <v>111</v>
      </c>
      <c r="H662" s="5" t="s">
        <v>341</v>
      </c>
      <c r="I662" s="5" t="s">
        <v>5</v>
      </c>
      <c r="J662" s="5">
        <v>3693</v>
      </c>
      <c r="K662" s="5">
        <v>2018</v>
      </c>
      <c r="L662" s="5" t="s">
        <v>89</v>
      </c>
      <c r="M662" s="5" t="s">
        <v>90</v>
      </c>
      <c r="N662" s="5" t="s">
        <v>91</v>
      </c>
      <c r="O662" s="5">
        <v>3517.1948551153159</v>
      </c>
      <c r="P662" s="5">
        <v>175.80514488468407</v>
      </c>
      <c r="Q662" s="5">
        <v>4.9984476870537232E-2</v>
      </c>
      <c r="R662" s="5">
        <v>175.80514488468407</v>
      </c>
      <c r="S662" s="5">
        <v>4.9984476870537232E-2</v>
      </c>
      <c r="T662" s="5">
        <v>-6.0275812164299676E-2</v>
      </c>
      <c r="U662" s="5">
        <v>-0.14360972604935088</v>
      </c>
      <c r="V662" s="5">
        <v>589.80514488468407</v>
      </c>
      <c r="W662" s="5">
        <v>4107</v>
      </c>
      <c r="X662" s="5">
        <v>3517.1948551153159</v>
      </c>
      <c r="Y662" s="5" t="s">
        <v>104</v>
      </c>
    </row>
    <row r="663" spans="1:25" hidden="1" x14ac:dyDescent="0.25">
      <c r="A663" s="5" t="s">
        <v>1919</v>
      </c>
      <c r="B663" s="5" t="s">
        <v>1920</v>
      </c>
      <c r="C663" s="5" t="s">
        <v>1912</v>
      </c>
      <c r="D663" s="5">
        <v>121</v>
      </c>
      <c r="E663" s="5" t="s">
        <v>340</v>
      </c>
      <c r="F663" s="5" t="s">
        <v>45</v>
      </c>
      <c r="G663" s="5" t="s">
        <v>111</v>
      </c>
      <c r="H663" s="5" t="s">
        <v>341</v>
      </c>
      <c r="I663" s="5" t="s">
        <v>9</v>
      </c>
      <c r="J663" s="5">
        <v>1765</v>
      </c>
      <c r="K663" s="5">
        <v>2018</v>
      </c>
      <c r="L663" s="5" t="s">
        <v>89</v>
      </c>
      <c r="M663" s="5" t="s">
        <v>90</v>
      </c>
      <c r="N663" s="5" t="s">
        <v>91</v>
      </c>
      <c r="O663" s="5">
        <v>1680.9772324068599</v>
      </c>
      <c r="P663" s="5">
        <v>84.022767593140088</v>
      </c>
      <c r="Q663" s="5">
        <v>4.9984476870537059E-2</v>
      </c>
      <c r="R663" s="5">
        <v>84.022767593140088</v>
      </c>
      <c r="S663" s="5">
        <v>4.9984476870537059E-2</v>
      </c>
      <c r="T663" s="5">
        <v>-6.0341144973816777E-2</v>
      </c>
      <c r="U663" s="5">
        <v>-0.14366926520282225</v>
      </c>
      <c r="V663" s="5">
        <v>282.02276759314009</v>
      </c>
      <c r="W663" s="5">
        <v>1963</v>
      </c>
      <c r="X663" s="5">
        <v>1680.9772324068599</v>
      </c>
      <c r="Y663" s="5" t="s">
        <v>104</v>
      </c>
    </row>
    <row r="664" spans="1:25" hidden="1" x14ac:dyDescent="0.25">
      <c r="A664" s="5" t="s">
        <v>1921</v>
      </c>
      <c r="B664" s="5" t="s">
        <v>1922</v>
      </c>
      <c r="C664" s="5" t="s">
        <v>1912</v>
      </c>
      <c r="D664" s="5">
        <v>121</v>
      </c>
      <c r="E664" s="5" t="s">
        <v>340</v>
      </c>
      <c r="F664" s="5" t="s">
        <v>45</v>
      </c>
      <c r="G664" s="5" t="s">
        <v>111</v>
      </c>
      <c r="H664" s="5" t="s">
        <v>341</v>
      </c>
      <c r="I664" s="5" t="s">
        <v>95</v>
      </c>
      <c r="J664" s="5">
        <v>12310</v>
      </c>
      <c r="K664" s="5">
        <v>2018</v>
      </c>
      <c r="L664" s="5" t="s">
        <v>89</v>
      </c>
      <c r="M664" s="5" t="s">
        <v>90</v>
      </c>
      <c r="N664" s="5" t="s">
        <v>91</v>
      </c>
      <c r="O664" s="5">
        <v>11723.982850384387</v>
      </c>
      <c r="P664" s="5">
        <v>586.01714961561265</v>
      </c>
      <c r="Q664" s="5">
        <v>4.9984476870537156E-2</v>
      </c>
      <c r="R664" s="5">
        <v>586.01714961561265</v>
      </c>
      <c r="S664" s="5">
        <v>4.9984476870537156E-2</v>
      </c>
      <c r="T664" s="5">
        <v>-6.0344450261431828E-2</v>
      </c>
      <c r="U664" s="5">
        <v>-0.14367227738044064</v>
      </c>
      <c r="V664" s="5">
        <v>1967.0171496156127</v>
      </c>
      <c r="W664" s="5">
        <v>13691</v>
      </c>
      <c r="X664" s="5">
        <v>11723.982850384387</v>
      </c>
      <c r="Y664" s="5" t="s">
        <v>104</v>
      </c>
    </row>
    <row r="665" spans="1:25" hidden="1" x14ac:dyDescent="0.25">
      <c r="A665" s="5" t="s">
        <v>1923</v>
      </c>
      <c r="B665" s="5" t="s">
        <v>1924</v>
      </c>
      <c r="C665" s="5" t="s">
        <v>1912</v>
      </c>
      <c r="D665" s="5">
        <v>121</v>
      </c>
      <c r="E665" s="5" t="s">
        <v>340</v>
      </c>
      <c r="F665" s="5" t="s">
        <v>45</v>
      </c>
      <c r="G665" s="5" t="s">
        <v>111</v>
      </c>
      <c r="H665" s="5" t="s">
        <v>341</v>
      </c>
      <c r="I665" s="5" t="s">
        <v>71</v>
      </c>
      <c r="J665" s="5">
        <v>12310</v>
      </c>
      <c r="K665" s="5">
        <v>2018</v>
      </c>
      <c r="L665" s="5" t="s">
        <v>89</v>
      </c>
      <c r="M665" s="5" t="s">
        <v>90</v>
      </c>
      <c r="N665" s="5" t="s">
        <v>91</v>
      </c>
      <c r="O665" s="5">
        <v>11723.982850384387</v>
      </c>
      <c r="P665" s="5">
        <v>586.01714961561265</v>
      </c>
      <c r="Q665" s="5">
        <v>4.9984476870537156E-2</v>
      </c>
      <c r="R665" s="5">
        <v>586.01714961561265</v>
      </c>
      <c r="S665" s="5">
        <v>4.9984476870537156E-2</v>
      </c>
      <c r="T665" s="5">
        <v>-6.0344450261431828E-2</v>
      </c>
      <c r="U665" s="5">
        <v>-0.14367227738044064</v>
      </c>
      <c r="V665" s="5">
        <v>1967.0171496156127</v>
      </c>
      <c r="W665" s="5">
        <v>13691</v>
      </c>
      <c r="X665" s="5">
        <v>11723.982850384387</v>
      </c>
      <c r="Y665" s="5" t="s">
        <v>104</v>
      </c>
    </row>
    <row r="666" spans="1:25" hidden="1" x14ac:dyDescent="0.25">
      <c r="A666" s="5" t="s">
        <v>1925</v>
      </c>
      <c r="B666" s="5" t="s">
        <v>1926</v>
      </c>
      <c r="C666" s="5" t="s">
        <v>1927</v>
      </c>
      <c r="D666" s="5">
        <v>122</v>
      </c>
      <c r="E666" s="5" t="s">
        <v>342</v>
      </c>
      <c r="F666" s="5" t="s">
        <v>45</v>
      </c>
      <c r="G666" s="5" t="s">
        <v>102</v>
      </c>
      <c r="H666" s="5" t="s">
        <v>343</v>
      </c>
      <c r="I666" s="5" t="s">
        <v>16</v>
      </c>
      <c r="J666" s="5">
        <v>8</v>
      </c>
      <c r="K666" s="5">
        <v>2018</v>
      </c>
      <c r="L666" s="5" t="s">
        <v>89</v>
      </c>
      <c r="M666" s="5" t="s">
        <v>90</v>
      </c>
      <c r="N666" s="5" t="s">
        <v>91</v>
      </c>
      <c r="O666" s="5">
        <v>8</v>
      </c>
      <c r="P666" s="5">
        <v>0</v>
      </c>
      <c r="Q666" s="5">
        <v>0</v>
      </c>
      <c r="R666" s="5">
        <v>0</v>
      </c>
      <c r="S666" s="5">
        <v>0</v>
      </c>
      <c r="T666" s="5">
        <v>2.2204460492503136E-16</v>
      </c>
      <c r="U666" s="5">
        <v>0</v>
      </c>
      <c r="V666" s="5">
        <v>0</v>
      </c>
      <c r="W666" s="5">
        <v>8</v>
      </c>
      <c r="X666" s="5">
        <v>8</v>
      </c>
      <c r="Y666" s="5" t="s">
        <v>120</v>
      </c>
    </row>
    <row r="667" spans="1:25" hidden="1" x14ac:dyDescent="0.25">
      <c r="A667" s="5" t="s">
        <v>1928</v>
      </c>
      <c r="B667" s="5" t="s">
        <v>1929</v>
      </c>
      <c r="C667" s="5" t="s">
        <v>1927</v>
      </c>
      <c r="D667" s="5">
        <v>122</v>
      </c>
      <c r="E667" s="5" t="s">
        <v>342</v>
      </c>
      <c r="F667" s="5" t="s">
        <v>45</v>
      </c>
      <c r="G667" s="5" t="s">
        <v>102</v>
      </c>
      <c r="H667" s="5" t="s">
        <v>343</v>
      </c>
      <c r="I667" s="5" t="s">
        <v>15</v>
      </c>
      <c r="J667" s="5">
        <v>7</v>
      </c>
      <c r="K667" s="5">
        <v>2018</v>
      </c>
      <c r="L667" s="5" t="s">
        <v>89</v>
      </c>
      <c r="M667" s="5" t="s">
        <v>90</v>
      </c>
      <c r="N667" s="5" t="s">
        <v>91</v>
      </c>
      <c r="O667" s="5">
        <v>6.9999999999999991</v>
      </c>
      <c r="P667" s="5">
        <v>8.8817841970012523E-16</v>
      </c>
      <c r="Q667" s="5">
        <v>1.2688263138573219E-16</v>
      </c>
      <c r="R667" s="5">
        <v>8.8817841970012523E-16</v>
      </c>
      <c r="S667" s="5">
        <v>1.2688263138573219E-16</v>
      </c>
      <c r="T667" s="5">
        <v>0</v>
      </c>
      <c r="U667" s="5">
        <v>-1.2688263138573217E-16</v>
      </c>
      <c r="V667" s="5">
        <v>8.8817841970012523E-16</v>
      </c>
      <c r="W667" s="5">
        <v>7</v>
      </c>
      <c r="X667" s="5">
        <v>6.9999999999999991</v>
      </c>
      <c r="Y667" s="5" t="s">
        <v>120</v>
      </c>
    </row>
    <row r="668" spans="1:25" hidden="1" x14ac:dyDescent="0.25">
      <c r="A668" s="5" t="s">
        <v>1930</v>
      </c>
      <c r="B668" s="5" t="s">
        <v>1931</v>
      </c>
      <c r="C668" s="5" t="s">
        <v>1927</v>
      </c>
      <c r="D668" s="5">
        <v>122</v>
      </c>
      <c r="E668" s="5" t="s">
        <v>342</v>
      </c>
      <c r="F668" s="5" t="s">
        <v>45</v>
      </c>
      <c r="G668" s="5" t="s">
        <v>102</v>
      </c>
      <c r="H668" s="5" t="s">
        <v>343</v>
      </c>
      <c r="I668" s="5" t="s">
        <v>11</v>
      </c>
      <c r="J668" s="5">
        <v>41</v>
      </c>
      <c r="K668" s="5">
        <v>2018</v>
      </c>
      <c r="L668" s="5" t="s">
        <v>89</v>
      </c>
      <c r="M668" s="5" t="s">
        <v>90</v>
      </c>
      <c r="N668" s="5" t="s">
        <v>91</v>
      </c>
      <c r="O668" s="5">
        <v>41</v>
      </c>
      <c r="P668" s="5">
        <v>0</v>
      </c>
      <c r="Q668" s="5">
        <v>0</v>
      </c>
      <c r="R668" s="5">
        <v>0</v>
      </c>
      <c r="S668" s="5">
        <v>0</v>
      </c>
      <c r="T668" s="5">
        <v>-4.6511627906976744E-2</v>
      </c>
      <c r="U668" s="5">
        <v>-4.6511627906976744E-2</v>
      </c>
      <c r="V668" s="5">
        <v>2</v>
      </c>
      <c r="W668" s="5">
        <v>43</v>
      </c>
      <c r="X668" s="5">
        <v>41</v>
      </c>
      <c r="Y668" s="5" t="s">
        <v>120</v>
      </c>
    </row>
    <row r="669" spans="1:25" hidden="1" x14ac:dyDescent="0.25">
      <c r="A669" s="5" t="s">
        <v>1932</v>
      </c>
      <c r="B669" s="5" t="s">
        <v>1933</v>
      </c>
      <c r="C669" s="5" t="s">
        <v>1927</v>
      </c>
      <c r="D669" s="5">
        <v>122</v>
      </c>
      <c r="E669" s="5" t="s">
        <v>342</v>
      </c>
      <c r="F669" s="5" t="s">
        <v>45</v>
      </c>
      <c r="G669" s="5" t="s">
        <v>102</v>
      </c>
      <c r="H669" s="5" t="s">
        <v>343</v>
      </c>
      <c r="I669" s="5" t="s">
        <v>14</v>
      </c>
      <c r="J669" s="5">
        <v>7</v>
      </c>
      <c r="K669" s="5">
        <v>2018</v>
      </c>
      <c r="L669" s="5" t="s">
        <v>89</v>
      </c>
      <c r="M669" s="5" t="s">
        <v>90</v>
      </c>
      <c r="N669" s="5" t="s">
        <v>91</v>
      </c>
      <c r="O669" s="5">
        <v>6.9999999999999991</v>
      </c>
      <c r="P669" s="5">
        <v>8.8817841970012523E-16</v>
      </c>
      <c r="Q669" s="5">
        <v>1.2688263138573219E-16</v>
      </c>
      <c r="R669" s="5">
        <v>8.8817841970012523E-16</v>
      </c>
      <c r="S669" s="5">
        <v>1.2688263138573219E-16</v>
      </c>
      <c r="T669" s="5">
        <v>0</v>
      </c>
      <c r="U669" s="5">
        <v>-1.2688263138573217E-16</v>
      </c>
      <c r="V669" s="5">
        <v>8.8817841970012523E-16</v>
      </c>
      <c r="W669" s="5">
        <v>7</v>
      </c>
      <c r="X669" s="5">
        <v>6.9999999999999991</v>
      </c>
      <c r="Y669" s="5" t="s">
        <v>120</v>
      </c>
    </row>
    <row r="670" spans="1:25" hidden="1" x14ac:dyDescent="0.25">
      <c r="A670" s="5" t="s">
        <v>1934</v>
      </c>
      <c r="B670" s="5" t="s">
        <v>1935</v>
      </c>
      <c r="C670" s="5" t="s">
        <v>1927</v>
      </c>
      <c r="D670" s="5">
        <v>122</v>
      </c>
      <c r="E670" s="5" t="s">
        <v>342</v>
      </c>
      <c r="F670" s="5" t="s">
        <v>45</v>
      </c>
      <c r="G670" s="5" t="s">
        <v>102</v>
      </c>
      <c r="H670" s="5" t="s">
        <v>343</v>
      </c>
      <c r="I670" s="5" t="s">
        <v>12</v>
      </c>
      <c r="J670" s="5">
        <v>33</v>
      </c>
      <c r="K670" s="5">
        <v>2018</v>
      </c>
      <c r="L670" s="5" t="s">
        <v>89</v>
      </c>
      <c r="M670" s="5" t="s">
        <v>90</v>
      </c>
      <c r="N670" s="5" t="s">
        <v>91</v>
      </c>
      <c r="O670" s="5">
        <v>33</v>
      </c>
      <c r="P670" s="5">
        <v>0</v>
      </c>
      <c r="Q670" s="5">
        <v>0</v>
      </c>
      <c r="R670" s="5">
        <v>0</v>
      </c>
      <c r="S670" s="5">
        <v>0</v>
      </c>
      <c r="T670" s="5">
        <v>-2.9411764705882151E-2</v>
      </c>
      <c r="U670" s="5">
        <v>-2.9411764705882353E-2</v>
      </c>
      <c r="V670" s="5">
        <v>1</v>
      </c>
      <c r="W670" s="5">
        <v>34</v>
      </c>
      <c r="X670" s="5">
        <v>33</v>
      </c>
      <c r="Y670" s="5" t="s">
        <v>120</v>
      </c>
    </row>
    <row r="671" spans="1:25" hidden="1" x14ac:dyDescent="0.25">
      <c r="A671" s="5" t="s">
        <v>1936</v>
      </c>
      <c r="B671" s="5" t="s">
        <v>1937</v>
      </c>
      <c r="C671" s="5" t="s">
        <v>1927</v>
      </c>
      <c r="D671" s="5">
        <v>122</v>
      </c>
      <c r="E671" s="5" t="s">
        <v>342</v>
      </c>
      <c r="F671" s="5" t="s">
        <v>45</v>
      </c>
      <c r="G671" s="5" t="s">
        <v>102</v>
      </c>
      <c r="H671" s="5" t="s">
        <v>343</v>
      </c>
      <c r="I671" s="5" t="s">
        <v>9</v>
      </c>
      <c r="J671" s="5">
        <v>2430</v>
      </c>
      <c r="K671" s="5">
        <v>2018</v>
      </c>
      <c r="L671" s="5" t="s">
        <v>89</v>
      </c>
      <c r="M671" s="5" t="s">
        <v>90</v>
      </c>
      <c r="N671" s="5" t="s">
        <v>91</v>
      </c>
      <c r="O671" s="5">
        <v>2430</v>
      </c>
      <c r="P671" s="5">
        <v>0</v>
      </c>
      <c r="Q671" s="5">
        <v>0</v>
      </c>
      <c r="R671" s="5">
        <v>0</v>
      </c>
      <c r="S671" s="5">
        <v>0</v>
      </c>
      <c r="T671" s="5">
        <v>-4.3307086614173054E-2</v>
      </c>
      <c r="U671" s="5">
        <v>-4.3307086614173228E-2</v>
      </c>
      <c r="V671" s="5">
        <v>110</v>
      </c>
      <c r="W671" s="5">
        <v>2540</v>
      </c>
      <c r="X671" s="5">
        <v>2430</v>
      </c>
      <c r="Y671" s="5" t="s">
        <v>120</v>
      </c>
    </row>
    <row r="672" spans="1:25" hidden="1" x14ac:dyDescent="0.25">
      <c r="A672" s="5" t="s">
        <v>1938</v>
      </c>
      <c r="B672" s="5" t="s">
        <v>1939</v>
      </c>
      <c r="C672" s="5" t="s">
        <v>1927</v>
      </c>
      <c r="D672" s="5">
        <v>122</v>
      </c>
      <c r="E672" s="5" t="s">
        <v>342</v>
      </c>
      <c r="F672" s="5" t="s">
        <v>45</v>
      </c>
      <c r="G672" s="5" t="s">
        <v>102</v>
      </c>
      <c r="H672" s="5" t="s">
        <v>343</v>
      </c>
      <c r="I672" s="5" t="s">
        <v>95</v>
      </c>
      <c r="J672" s="5">
        <v>2526</v>
      </c>
      <c r="K672" s="5">
        <v>2018</v>
      </c>
      <c r="L672" s="5" t="s">
        <v>89</v>
      </c>
      <c r="M672" s="5" t="s">
        <v>90</v>
      </c>
      <c r="N672" s="5" t="s">
        <v>91</v>
      </c>
      <c r="O672" s="5">
        <v>2526</v>
      </c>
      <c r="P672" s="5">
        <v>0</v>
      </c>
      <c r="Q672" s="5">
        <v>0</v>
      </c>
      <c r="R672" s="5">
        <v>0</v>
      </c>
      <c r="S672" s="5">
        <v>0</v>
      </c>
      <c r="T672" s="5">
        <v>-4.2819249715801276E-2</v>
      </c>
      <c r="U672" s="5">
        <v>-4.2819249715801443E-2</v>
      </c>
      <c r="V672" s="5">
        <v>113</v>
      </c>
      <c r="W672" s="5">
        <v>2639</v>
      </c>
      <c r="X672" s="5">
        <v>2526</v>
      </c>
      <c r="Y672" s="5" t="s">
        <v>120</v>
      </c>
    </row>
    <row r="673" spans="1:25" hidden="1" x14ac:dyDescent="0.25">
      <c r="A673" s="5" t="s">
        <v>1940</v>
      </c>
      <c r="B673" s="5" t="s">
        <v>1941</v>
      </c>
      <c r="C673" s="5" t="s">
        <v>1927</v>
      </c>
      <c r="D673" s="5">
        <v>122</v>
      </c>
      <c r="E673" s="5" t="s">
        <v>342</v>
      </c>
      <c r="F673" s="5" t="s">
        <v>45</v>
      </c>
      <c r="G673" s="5" t="s">
        <v>102</v>
      </c>
      <c r="H673" s="5" t="s">
        <v>343</v>
      </c>
      <c r="I673" s="5" t="s">
        <v>71</v>
      </c>
      <c r="J673" s="5">
        <v>2526</v>
      </c>
      <c r="K673" s="5">
        <v>2018</v>
      </c>
      <c r="L673" s="5" t="s">
        <v>89</v>
      </c>
      <c r="M673" s="5" t="s">
        <v>90</v>
      </c>
      <c r="N673" s="5" t="s">
        <v>91</v>
      </c>
      <c r="O673" s="5">
        <v>2526</v>
      </c>
      <c r="P673" s="5">
        <v>0</v>
      </c>
      <c r="Q673" s="5">
        <v>0</v>
      </c>
      <c r="R673" s="5">
        <v>0</v>
      </c>
      <c r="S673" s="5">
        <v>0</v>
      </c>
      <c r="T673" s="5">
        <v>-4.2819249715801276E-2</v>
      </c>
      <c r="U673" s="5">
        <v>-4.2819249715801443E-2</v>
      </c>
      <c r="V673" s="5">
        <v>113</v>
      </c>
      <c r="W673" s="5">
        <v>2639</v>
      </c>
      <c r="X673" s="5">
        <v>2526</v>
      </c>
      <c r="Y673" s="5" t="s">
        <v>120</v>
      </c>
    </row>
    <row r="674" spans="1:25" hidden="1" x14ac:dyDescent="0.25">
      <c r="A674" s="5" t="s">
        <v>1942</v>
      </c>
      <c r="B674" s="5" t="s">
        <v>1943</v>
      </c>
      <c r="C674" s="5" t="s">
        <v>1944</v>
      </c>
      <c r="D674" s="5">
        <v>123</v>
      </c>
      <c r="E674" s="5" t="s">
        <v>344</v>
      </c>
      <c r="F674" s="5" t="s">
        <v>45</v>
      </c>
      <c r="G674" s="5" t="s">
        <v>345</v>
      </c>
      <c r="H674" s="5" t="s">
        <v>343</v>
      </c>
      <c r="I674" s="5" t="s">
        <v>11</v>
      </c>
      <c r="J674" s="5">
        <v>2245</v>
      </c>
      <c r="K674" s="5">
        <v>2018</v>
      </c>
      <c r="L674" s="5" t="s">
        <v>89</v>
      </c>
      <c r="M674" s="5" t="s">
        <v>90</v>
      </c>
      <c r="N674" s="5" t="s">
        <v>91</v>
      </c>
      <c r="O674" s="5">
        <v>2245</v>
      </c>
      <c r="P674" s="5">
        <v>0</v>
      </c>
      <c r="Q674" s="5">
        <v>0</v>
      </c>
      <c r="R674" s="5">
        <v>0</v>
      </c>
      <c r="S674" s="5">
        <v>0</v>
      </c>
      <c r="T674" s="5">
        <v>-3.3582395989622482E-2</v>
      </c>
      <c r="U674" s="5">
        <v>-3.3582395989622482E-2</v>
      </c>
      <c r="V674" s="5">
        <v>78.012319605772518</v>
      </c>
      <c r="W674" s="5">
        <v>2323.0123196057725</v>
      </c>
      <c r="X674" s="5">
        <v>2245</v>
      </c>
      <c r="Y674" s="5" t="s">
        <v>109</v>
      </c>
    </row>
    <row r="675" spans="1:25" hidden="1" x14ac:dyDescent="0.25">
      <c r="A675" s="5" t="s">
        <v>1945</v>
      </c>
      <c r="B675" s="5" t="s">
        <v>1946</v>
      </c>
      <c r="C675" s="5" t="s">
        <v>1944</v>
      </c>
      <c r="D675" s="5">
        <v>123</v>
      </c>
      <c r="E675" s="5" t="s">
        <v>344</v>
      </c>
      <c r="F675" s="5" t="s">
        <v>45</v>
      </c>
      <c r="G675" s="5" t="s">
        <v>345</v>
      </c>
      <c r="H675" s="5" t="s">
        <v>343</v>
      </c>
      <c r="I675" s="5" t="s">
        <v>4</v>
      </c>
      <c r="J675" s="5">
        <v>657</v>
      </c>
      <c r="K675" s="5">
        <v>2018</v>
      </c>
      <c r="L675" s="5" t="s">
        <v>89</v>
      </c>
      <c r="M675" s="5" t="s">
        <v>90</v>
      </c>
      <c r="N675" s="5" t="s">
        <v>91</v>
      </c>
      <c r="O675" s="5">
        <v>657</v>
      </c>
      <c r="P675" s="5">
        <v>0</v>
      </c>
      <c r="Q675" s="5">
        <v>0</v>
      </c>
      <c r="R675" s="5">
        <v>0</v>
      </c>
      <c r="S675" s="5">
        <v>0</v>
      </c>
      <c r="T675" s="5">
        <v>-3.2409116168737533E-2</v>
      </c>
      <c r="U675" s="5">
        <v>-3.2409116168737533E-2</v>
      </c>
      <c r="V675" s="5">
        <v>22.005983808518181</v>
      </c>
      <c r="W675" s="5">
        <v>679.00598380851818</v>
      </c>
      <c r="X675" s="5">
        <v>657</v>
      </c>
      <c r="Y675" s="5" t="s">
        <v>109</v>
      </c>
    </row>
    <row r="676" spans="1:25" hidden="1" x14ac:dyDescent="0.25">
      <c r="A676" s="5" t="s">
        <v>1947</v>
      </c>
      <c r="B676" s="5" t="s">
        <v>1948</v>
      </c>
      <c r="C676" s="5" t="s">
        <v>1944</v>
      </c>
      <c r="D676" s="5">
        <v>123</v>
      </c>
      <c r="E676" s="5" t="s">
        <v>344</v>
      </c>
      <c r="F676" s="5" t="s">
        <v>45</v>
      </c>
      <c r="G676" s="5" t="s">
        <v>345</v>
      </c>
      <c r="H676" s="5" t="s">
        <v>343</v>
      </c>
      <c r="I676" s="5" t="s">
        <v>5</v>
      </c>
      <c r="J676" s="5">
        <v>575</v>
      </c>
      <c r="K676" s="5">
        <v>2018</v>
      </c>
      <c r="L676" s="5" t="s">
        <v>89</v>
      </c>
      <c r="M676" s="5" t="s">
        <v>90</v>
      </c>
      <c r="N676" s="5" t="s">
        <v>91</v>
      </c>
      <c r="O676" s="5">
        <v>575</v>
      </c>
      <c r="P676" s="5">
        <v>0</v>
      </c>
      <c r="Q676" s="5">
        <v>0</v>
      </c>
      <c r="R676" s="5">
        <v>0</v>
      </c>
      <c r="S676" s="5">
        <v>0</v>
      </c>
      <c r="T676" s="5">
        <v>-3.5195013365494306E-2</v>
      </c>
      <c r="U676" s="5">
        <v>-3.5195013365494125E-2</v>
      </c>
      <c r="V676" s="5">
        <v>20.97536078845485</v>
      </c>
      <c r="W676" s="5">
        <v>595.97536078845485</v>
      </c>
      <c r="X676" s="5">
        <v>575</v>
      </c>
      <c r="Y676" s="5" t="s">
        <v>109</v>
      </c>
    </row>
    <row r="677" spans="1:25" hidden="1" x14ac:dyDescent="0.25">
      <c r="A677" s="5" t="s">
        <v>1949</v>
      </c>
      <c r="B677" s="5" t="s">
        <v>1950</v>
      </c>
      <c r="C677" s="5" t="s">
        <v>1944</v>
      </c>
      <c r="D677" s="5">
        <v>123</v>
      </c>
      <c r="E677" s="5" t="s">
        <v>344</v>
      </c>
      <c r="F677" s="5" t="s">
        <v>45</v>
      </c>
      <c r="G677" s="5" t="s">
        <v>345</v>
      </c>
      <c r="H677" s="5" t="s">
        <v>343</v>
      </c>
      <c r="I677" s="5" t="s">
        <v>9</v>
      </c>
      <c r="J677" s="5">
        <v>1589</v>
      </c>
      <c r="K677" s="5">
        <v>2018</v>
      </c>
      <c r="L677" s="5" t="s">
        <v>89</v>
      </c>
      <c r="M677" s="5" t="s">
        <v>90</v>
      </c>
      <c r="N677" s="5" t="s">
        <v>91</v>
      </c>
      <c r="O677" s="5">
        <v>1589</v>
      </c>
      <c r="P677" s="5">
        <v>0</v>
      </c>
      <c r="Q677" s="5">
        <v>0</v>
      </c>
      <c r="R677" s="5">
        <v>0</v>
      </c>
      <c r="S677" s="5">
        <v>0</v>
      </c>
      <c r="T677" s="5">
        <v>-3.3458712779582789E-2</v>
      </c>
      <c r="U677" s="5">
        <v>-3.3458712779582657E-2</v>
      </c>
      <c r="V677" s="5">
        <v>55.006335797254451</v>
      </c>
      <c r="W677" s="5">
        <v>1644.0063357972545</v>
      </c>
      <c r="X677" s="5">
        <v>1589</v>
      </c>
      <c r="Y677" s="5" t="s">
        <v>109</v>
      </c>
    </row>
    <row r="678" spans="1:25" hidden="1" x14ac:dyDescent="0.25">
      <c r="A678" s="5" t="s">
        <v>1951</v>
      </c>
      <c r="B678" s="5" t="s">
        <v>1952</v>
      </c>
      <c r="C678" s="5" t="s">
        <v>1944</v>
      </c>
      <c r="D678" s="5">
        <v>123</v>
      </c>
      <c r="E678" s="5" t="s">
        <v>344</v>
      </c>
      <c r="F678" s="5" t="s">
        <v>45</v>
      </c>
      <c r="G678" s="5" t="s">
        <v>345</v>
      </c>
      <c r="H678" s="5" t="s">
        <v>343</v>
      </c>
      <c r="I678" s="5" t="s">
        <v>95</v>
      </c>
      <c r="J678" s="5">
        <v>5066</v>
      </c>
      <c r="K678" s="5">
        <v>2018</v>
      </c>
      <c r="L678" s="5" t="s">
        <v>89</v>
      </c>
      <c r="M678" s="5" t="s">
        <v>90</v>
      </c>
      <c r="N678" s="5" t="s">
        <v>91</v>
      </c>
      <c r="O678" s="5">
        <v>5066</v>
      </c>
      <c r="P678" s="5">
        <v>0</v>
      </c>
      <c r="Q678" s="5">
        <v>0</v>
      </c>
      <c r="R678" s="5">
        <v>0</v>
      </c>
      <c r="S678" s="5">
        <v>0</v>
      </c>
      <c r="T678" s="5">
        <v>-3.3574971384967567E-2</v>
      </c>
      <c r="U678" s="5">
        <v>-3.3574971384967567E-2</v>
      </c>
      <c r="V678" s="5">
        <v>176</v>
      </c>
      <c r="W678" s="5">
        <v>5242</v>
      </c>
      <c r="X678" s="5">
        <v>5066</v>
      </c>
      <c r="Y678" s="5" t="s">
        <v>109</v>
      </c>
    </row>
    <row r="679" spans="1:25" hidden="1" x14ac:dyDescent="0.25">
      <c r="A679" s="5" t="s">
        <v>1953</v>
      </c>
      <c r="B679" s="5" t="s">
        <v>1954</v>
      </c>
      <c r="C679" s="5" t="s">
        <v>1944</v>
      </c>
      <c r="D679" s="5">
        <v>123</v>
      </c>
      <c r="E679" s="5" t="s">
        <v>344</v>
      </c>
      <c r="F679" s="5" t="s">
        <v>45</v>
      </c>
      <c r="G679" s="5" t="s">
        <v>345</v>
      </c>
      <c r="H679" s="5" t="s">
        <v>343</v>
      </c>
      <c r="I679" s="5" t="s">
        <v>71</v>
      </c>
      <c r="J679" s="5">
        <v>5066</v>
      </c>
      <c r="K679" s="5">
        <v>2018</v>
      </c>
      <c r="L679" s="5" t="s">
        <v>89</v>
      </c>
      <c r="M679" s="5" t="s">
        <v>90</v>
      </c>
      <c r="N679" s="5" t="s">
        <v>91</v>
      </c>
      <c r="O679" s="5">
        <v>5066</v>
      </c>
      <c r="P679" s="5">
        <v>0</v>
      </c>
      <c r="Q679" s="5">
        <v>0</v>
      </c>
      <c r="R679" s="5">
        <v>0</v>
      </c>
      <c r="S679" s="5">
        <v>0</v>
      </c>
      <c r="T679" s="5">
        <v>-3.3574971384967567E-2</v>
      </c>
      <c r="U679" s="5">
        <v>-3.3574971384967567E-2</v>
      </c>
      <c r="V679" s="5">
        <v>176</v>
      </c>
      <c r="W679" s="5">
        <v>5242</v>
      </c>
      <c r="X679" s="5">
        <v>5066</v>
      </c>
      <c r="Y679" s="5" t="s">
        <v>109</v>
      </c>
    </row>
    <row r="680" spans="1:25" hidden="1" x14ac:dyDescent="0.25">
      <c r="A680" s="5" t="s">
        <v>1955</v>
      </c>
      <c r="B680" s="5" t="s">
        <v>1956</v>
      </c>
      <c r="C680" s="5" t="s">
        <v>1957</v>
      </c>
      <c r="D680" s="5">
        <v>124</v>
      </c>
      <c r="E680" s="5" t="s">
        <v>346</v>
      </c>
      <c r="F680" s="5" t="s">
        <v>45</v>
      </c>
      <c r="G680" s="5" t="s">
        <v>114</v>
      </c>
      <c r="H680" s="5" t="s">
        <v>341</v>
      </c>
      <c r="I680" s="5" t="s">
        <v>95</v>
      </c>
      <c r="J680" s="5">
        <v>1218</v>
      </c>
      <c r="K680" s="5">
        <v>2018</v>
      </c>
      <c r="L680" s="5" t="s">
        <v>89</v>
      </c>
      <c r="M680" s="5" t="s">
        <v>90</v>
      </c>
      <c r="N680" s="5" t="s">
        <v>91</v>
      </c>
      <c r="O680" s="5">
        <v>1160.017149615612</v>
      </c>
      <c r="P680" s="5">
        <v>57.98285038438803</v>
      </c>
      <c r="Q680" s="5">
        <v>4.9984476870537184E-2</v>
      </c>
      <c r="R680" s="5">
        <v>57.98285038438803</v>
      </c>
      <c r="S680" s="5">
        <v>4.9984476870537184E-2</v>
      </c>
      <c r="T680" s="5">
        <v>-5.8508513299708319E-2</v>
      </c>
      <c r="U680" s="5">
        <v>-0.14199914969259469</v>
      </c>
      <c r="V680" s="5">
        <v>191.98285038438803</v>
      </c>
      <c r="W680" s="5">
        <v>1352</v>
      </c>
      <c r="X680" s="5">
        <v>1160.017149615612</v>
      </c>
      <c r="Y680" s="5" t="s">
        <v>109</v>
      </c>
    </row>
    <row r="681" spans="1:25" hidden="1" x14ac:dyDescent="0.25">
      <c r="A681" s="5" t="s">
        <v>1958</v>
      </c>
      <c r="B681" s="5" t="s">
        <v>1959</v>
      </c>
      <c r="C681" s="5" t="s">
        <v>1957</v>
      </c>
      <c r="D681" s="5">
        <v>124</v>
      </c>
      <c r="E681" s="5" t="s">
        <v>346</v>
      </c>
      <c r="F681" s="5" t="s">
        <v>45</v>
      </c>
      <c r="G681" s="5" t="s">
        <v>114</v>
      </c>
      <c r="H681" s="5" t="s">
        <v>341</v>
      </c>
      <c r="I681" s="5" t="s">
        <v>11</v>
      </c>
      <c r="J681" s="5">
        <v>544</v>
      </c>
      <c r="K681" s="5">
        <v>2018</v>
      </c>
      <c r="L681" s="5" t="s">
        <v>89</v>
      </c>
      <c r="M681" s="5" t="s">
        <v>90</v>
      </c>
      <c r="N681" s="5" t="s">
        <v>91</v>
      </c>
      <c r="O681" s="5">
        <v>518.10289769367239</v>
      </c>
      <c r="P681" s="5">
        <v>25.897102306327611</v>
      </c>
      <c r="Q681" s="5">
        <v>4.9984476870537087E-2</v>
      </c>
      <c r="R681" s="5">
        <v>25.897102306327611</v>
      </c>
      <c r="S681" s="5">
        <v>4.9984476870537087E-2</v>
      </c>
      <c r="T681" s="5">
        <v>-5.8743991112582494E-2</v>
      </c>
      <c r="U681" s="5">
        <v>-0.14221374554027749</v>
      </c>
      <c r="V681" s="5">
        <v>85.897102306327611</v>
      </c>
      <c r="W681" s="5">
        <v>604</v>
      </c>
      <c r="X681" s="5">
        <v>518.10289769367239</v>
      </c>
      <c r="Y681" s="5" t="s">
        <v>109</v>
      </c>
    </row>
    <row r="682" spans="1:25" hidden="1" x14ac:dyDescent="0.25">
      <c r="A682" s="5" t="s">
        <v>1960</v>
      </c>
      <c r="B682" s="5" t="s">
        <v>1961</v>
      </c>
      <c r="C682" s="5" t="s">
        <v>1957</v>
      </c>
      <c r="D682" s="5">
        <v>124</v>
      </c>
      <c r="E682" s="5" t="s">
        <v>346</v>
      </c>
      <c r="F682" s="5" t="s">
        <v>45</v>
      </c>
      <c r="G682" s="5" t="s">
        <v>114</v>
      </c>
      <c r="H682" s="5" t="s">
        <v>341</v>
      </c>
      <c r="I682" s="5" t="s">
        <v>5</v>
      </c>
      <c r="J682" s="5">
        <v>674</v>
      </c>
      <c r="K682" s="5">
        <v>2018</v>
      </c>
      <c r="L682" s="5" t="s">
        <v>89</v>
      </c>
      <c r="M682" s="5" t="s">
        <v>90</v>
      </c>
      <c r="N682" s="5" t="s">
        <v>91</v>
      </c>
      <c r="O682" s="5">
        <v>641.91425192193969</v>
      </c>
      <c r="P682" s="5">
        <v>32.085748078060305</v>
      </c>
      <c r="Q682" s="5">
        <v>4.998447687053708E-2</v>
      </c>
      <c r="R682" s="5">
        <v>32.085748078060305</v>
      </c>
      <c r="S682" s="5">
        <v>4.998447687053708E-2</v>
      </c>
      <c r="T682" s="5">
        <v>-5.8318368113911515E-2</v>
      </c>
      <c r="U682" s="5">
        <v>-0.14182586641451914</v>
      </c>
      <c r="V682" s="5">
        <v>106.08574807806031</v>
      </c>
      <c r="W682" s="5">
        <v>748</v>
      </c>
      <c r="X682" s="5">
        <v>641.91425192193969</v>
      </c>
      <c r="Y682" s="5" t="s">
        <v>109</v>
      </c>
    </row>
    <row r="683" spans="1:25" hidden="1" x14ac:dyDescent="0.25">
      <c r="A683" s="5" t="s">
        <v>1962</v>
      </c>
      <c r="B683" s="5" t="s">
        <v>1963</v>
      </c>
      <c r="C683" s="5" t="s">
        <v>1957</v>
      </c>
      <c r="D683" s="5">
        <v>124</v>
      </c>
      <c r="E683" s="5" t="s">
        <v>346</v>
      </c>
      <c r="F683" s="5" t="s">
        <v>45</v>
      </c>
      <c r="G683" s="5" t="s">
        <v>114</v>
      </c>
      <c r="H683" s="5" t="s">
        <v>341</v>
      </c>
      <c r="I683" s="5" t="s">
        <v>71</v>
      </c>
      <c r="J683" s="5">
        <v>1218</v>
      </c>
      <c r="K683" s="5">
        <v>2018</v>
      </c>
      <c r="L683" s="5" t="s">
        <v>89</v>
      </c>
      <c r="M683" s="5" t="s">
        <v>90</v>
      </c>
      <c r="N683" s="5" t="s">
        <v>91</v>
      </c>
      <c r="O683" s="5">
        <v>1160.017149615612</v>
      </c>
      <c r="P683" s="5">
        <v>57.98285038438803</v>
      </c>
      <c r="Q683" s="5">
        <v>4.9984476870537184E-2</v>
      </c>
      <c r="R683" s="5">
        <v>57.98285038438803</v>
      </c>
      <c r="S683" s="5">
        <v>4.9984476870537184E-2</v>
      </c>
      <c r="T683" s="5">
        <v>-5.8508513299708319E-2</v>
      </c>
      <c r="U683" s="5">
        <v>-0.14199914969259469</v>
      </c>
      <c r="V683" s="5">
        <v>191.98285038438803</v>
      </c>
      <c r="W683" s="5">
        <v>1352</v>
      </c>
      <c r="X683" s="5">
        <v>1160.017149615612</v>
      </c>
      <c r="Y683" s="5" t="s">
        <v>109</v>
      </c>
    </row>
    <row r="684" spans="1:25" hidden="1" x14ac:dyDescent="0.25">
      <c r="A684" s="5" t="s">
        <v>1964</v>
      </c>
      <c r="B684" s="5" t="s">
        <v>1965</v>
      </c>
      <c r="C684" s="5" t="s">
        <v>1966</v>
      </c>
      <c r="D684" s="5">
        <v>125</v>
      </c>
      <c r="E684" s="5" t="s">
        <v>347</v>
      </c>
      <c r="F684" s="5" t="s">
        <v>45</v>
      </c>
      <c r="G684" s="5" t="s">
        <v>99</v>
      </c>
      <c r="H684" s="5" t="s">
        <v>100</v>
      </c>
      <c r="I684" s="5" t="s">
        <v>11</v>
      </c>
      <c r="J684" s="5">
        <v>64</v>
      </c>
      <c r="K684" s="5">
        <v>2018</v>
      </c>
      <c r="L684" s="5" t="s">
        <v>89</v>
      </c>
      <c r="M684" s="5" t="s">
        <v>90</v>
      </c>
      <c r="N684" s="5" t="s">
        <v>91</v>
      </c>
      <c r="O684" s="5">
        <v>65.291997116077866</v>
      </c>
      <c r="P684" s="5">
        <v>0</v>
      </c>
      <c r="Q684" s="5">
        <v>0</v>
      </c>
      <c r="R684" s="5">
        <v>-1.2919971160778658</v>
      </c>
      <c r="S684" s="5">
        <v>-1.9787985865724382E-2</v>
      </c>
      <c r="T684" s="5">
        <v>0.35336536989241257</v>
      </c>
      <c r="U684" s="5">
        <v>0.23192447388826162</v>
      </c>
      <c r="V684" s="5">
        <v>-12.291997116077866</v>
      </c>
      <c r="W684" s="5">
        <v>53</v>
      </c>
      <c r="X684" s="5">
        <v>65.291997116077866</v>
      </c>
      <c r="Y684" s="5" t="s">
        <v>94</v>
      </c>
    </row>
    <row r="685" spans="1:25" hidden="1" x14ac:dyDescent="0.25">
      <c r="A685" s="5" t="s">
        <v>1967</v>
      </c>
      <c r="B685" s="5" t="s">
        <v>1968</v>
      </c>
      <c r="C685" s="5" t="s">
        <v>1966</v>
      </c>
      <c r="D685" s="5">
        <v>125</v>
      </c>
      <c r="E685" s="5" t="s">
        <v>347</v>
      </c>
      <c r="F685" s="5" t="s">
        <v>45</v>
      </c>
      <c r="G685" s="5" t="s">
        <v>99</v>
      </c>
      <c r="H685" s="5" t="s">
        <v>100</v>
      </c>
      <c r="I685" s="5" t="s">
        <v>13</v>
      </c>
      <c r="J685" s="5">
        <v>43</v>
      </c>
      <c r="K685" s="5">
        <v>2018</v>
      </c>
      <c r="L685" s="5" t="s">
        <v>89</v>
      </c>
      <c r="M685" s="5" t="s">
        <v>90</v>
      </c>
      <c r="N685" s="5" t="s">
        <v>91</v>
      </c>
      <c r="O685" s="5">
        <v>43.868060562364811</v>
      </c>
      <c r="P685" s="5">
        <v>0</v>
      </c>
      <c r="Q685" s="5">
        <v>0</v>
      </c>
      <c r="R685" s="5">
        <v>-0.86806056236481055</v>
      </c>
      <c r="S685" s="5">
        <v>-1.9787985865724257E-2</v>
      </c>
      <c r="T685" s="5">
        <v>0.33868041579201741</v>
      </c>
      <c r="U685" s="5">
        <v>0.21855723784346695</v>
      </c>
      <c r="V685" s="5">
        <v>-7.8680605623648106</v>
      </c>
      <c r="W685" s="5">
        <v>36</v>
      </c>
      <c r="X685" s="5">
        <v>43.868060562364811</v>
      </c>
      <c r="Y685" s="5" t="s">
        <v>94</v>
      </c>
    </row>
    <row r="686" spans="1:25" hidden="1" x14ac:dyDescent="0.25">
      <c r="A686" s="5" t="s">
        <v>1969</v>
      </c>
      <c r="B686" s="5" t="s">
        <v>1970</v>
      </c>
      <c r="C686" s="5" t="s">
        <v>1966</v>
      </c>
      <c r="D686" s="5">
        <v>125</v>
      </c>
      <c r="E686" s="5" t="s">
        <v>347</v>
      </c>
      <c r="F686" s="5" t="s">
        <v>45</v>
      </c>
      <c r="G686" s="5" t="s">
        <v>99</v>
      </c>
      <c r="H686" s="5" t="s">
        <v>100</v>
      </c>
      <c r="I686" s="5" t="s">
        <v>5</v>
      </c>
      <c r="J686" s="5">
        <v>1280</v>
      </c>
      <c r="K686" s="5">
        <v>2018</v>
      </c>
      <c r="L686" s="5" t="s">
        <v>89</v>
      </c>
      <c r="M686" s="5" t="s">
        <v>90</v>
      </c>
      <c r="N686" s="5" t="s">
        <v>91</v>
      </c>
      <c r="O686" s="5">
        <v>1305.8399423215571</v>
      </c>
      <c r="P686" s="5">
        <v>0</v>
      </c>
      <c r="Q686" s="5">
        <v>0</v>
      </c>
      <c r="R686" s="5">
        <v>-25.839942321557146</v>
      </c>
      <c r="S686" s="5">
        <v>-1.9787985865724254E-2</v>
      </c>
      <c r="T686" s="5">
        <v>0.34071709540743661</v>
      </c>
      <c r="U686" s="5">
        <v>0.22041116104818426</v>
      </c>
      <c r="V686" s="5">
        <v>-235.83994232155715</v>
      </c>
      <c r="W686" s="5">
        <v>1070</v>
      </c>
      <c r="X686" s="5">
        <v>1305.8399423215571</v>
      </c>
      <c r="Y686" s="5" t="s">
        <v>94</v>
      </c>
    </row>
    <row r="687" spans="1:25" hidden="1" x14ac:dyDescent="0.25">
      <c r="A687" s="5" t="s">
        <v>1971</v>
      </c>
      <c r="B687" s="5" t="s">
        <v>1972</v>
      </c>
      <c r="C687" s="5" t="s">
        <v>1966</v>
      </c>
      <c r="D687" s="5">
        <v>125</v>
      </c>
      <c r="E687" s="5" t="s">
        <v>347</v>
      </c>
      <c r="F687" s="5" t="s">
        <v>45</v>
      </c>
      <c r="G687" s="5" t="s">
        <v>99</v>
      </c>
      <c r="H687" s="5" t="s">
        <v>100</v>
      </c>
      <c r="I687" s="5" t="s">
        <v>95</v>
      </c>
      <c r="J687" s="5">
        <v>1387</v>
      </c>
      <c r="K687" s="5">
        <v>2018</v>
      </c>
      <c r="L687" s="5" t="s">
        <v>89</v>
      </c>
      <c r="M687" s="5" t="s">
        <v>90</v>
      </c>
      <c r="N687" s="5" t="s">
        <v>91</v>
      </c>
      <c r="O687" s="5">
        <v>1415</v>
      </c>
      <c r="P687" s="5">
        <v>0</v>
      </c>
      <c r="Q687" s="5">
        <v>0</v>
      </c>
      <c r="R687" s="5">
        <v>-28</v>
      </c>
      <c r="S687" s="5">
        <v>-1.9787985865724382E-2</v>
      </c>
      <c r="T687" s="5">
        <v>0.34123222748815168</v>
      </c>
      <c r="U687" s="5">
        <v>0.22088006902502158</v>
      </c>
      <c r="V687" s="5">
        <v>-256</v>
      </c>
      <c r="W687" s="5">
        <v>1159</v>
      </c>
      <c r="X687" s="5">
        <v>1415</v>
      </c>
      <c r="Y687" s="5" t="s">
        <v>104</v>
      </c>
    </row>
    <row r="688" spans="1:25" hidden="1" x14ac:dyDescent="0.25">
      <c r="A688" s="5" t="s">
        <v>1973</v>
      </c>
      <c r="B688" s="5" t="s">
        <v>1974</v>
      </c>
      <c r="C688" s="5" t="s">
        <v>1966</v>
      </c>
      <c r="D688" s="5">
        <v>125</v>
      </c>
      <c r="E688" s="5" t="s">
        <v>347</v>
      </c>
      <c r="F688" s="5" t="s">
        <v>45</v>
      </c>
      <c r="G688" s="5" t="s">
        <v>99</v>
      </c>
      <c r="H688" s="5" t="s">
        <v>100</v>
      </c>
      <c r="I688" s="5" t="s">
        <v>71</v>
      </c>
      <c r="J688" s="5">
        <v>1387</v>
      </c>
      <c r="K688" s="5">
        <v>2018</v>
      </c>
      <c r="L688" s="5" t="s">
        <v>89</v>
      </c>
      <c r="M688" s="5" t="s">
        <v>90</v>
      </c>
      <c r="N688" s="5" t="s">
        <v>91</v>
      </c>
      <c r="O688" s="5">
        <v>1415</v>
      </c>
      <c r="P688" s="5">
        <v>0</v>
      </c>
      <c r="Q688" s="5">
        <v>0</v>
      </c>
      <c r="R688" s="5">
        <v>-28</v>
      </c>
      <c r="S688" s="5">
        <v>-1.9787985865724382E-2</v>
      </c>
      <c r="T688" s="5">
        <v>0.34123222748815168</v>
      </c>
      <c r="U688" s="5">
        <v>0.22088006902502158</v>
      </c>
      <c r="V688" s="5">
        <v>-256</v>
      </c>
      <c r="W688" s="5">
        <v>1159</v>
      </c>
      <c r="X688" s="5">
        <v>1415</v>
      </c>
      <c r="Y688" s="5" t="s">
        <v>104</v>
      </c>
    </row>
    <row r="689" spans="1:25" hidden="1" x14ac:dyDescent="0.25">
      <c r="A689" s="5" t="s">
        <v>1975</v>
      </c>
      <c r="B689" s="5" t="s">
        <v>1976</v>
      </c>
      <c r="C689" s="5" t="s">
        <v>1977</v>
      </c>
      <c r="D689" s="5">
        <v>126</v>
      </c>
      <c r="E689" s="5" t="s">
        <v>348</v>
      </c>
      <c r="F689" s="5" t="s">
        <v>40</v>
      </c>
      <c r="G689" s="5" t="s">
        <v>117</v>
      </c>
      <c r="H689" s="5" t="s">
        <v>118</v>
      </c>
      <c r="I689" s="5" t="s">
        <v>15</v>
      </c>
      <c r="J689" s="5">
        <v>1300</v>
      </c>
      <c r="K689" s="5">
        <v>2018</v>
      </c>
      <c r="L689" s="5" t="s">
        <v>89</v>
      </c>
      <c r="M689" s="5" t="s">
        <v>90</v>
      </c>
      <c r="N689" s="5" t="s">
        <v>91</v>
      </c>
      <c r="O689" s="5" t="s">
        <v>92</v>
      </c>
      <c r="P689" s="5" t="s">
        <v>93</v>
      </c>
      <c r="Q689" s="5" t="s">
        <v>93</v>
      </c>
      <c r="R689" s="5" t="s">
        <v>93</v>
      </c>
      <c r="S689" s="5" t="s">
        <v>93</v>
      </c>
      <c r="T689" s="5" t="s">
        <v>93</v>
      </c>
      <c r="U689" s="5" t="s">
        <v>93</v>
      </c>
      <c r="V689" s="5" t="s">
        <v>93</v>
      </c>
      <c r="W689" s="5" t="s">
        <v>93</v>
      </c>
      <c r="X689" s="5">
        <v>1300</v>
      </c>
      <c r="Y689" s="5" t="s">
        <v>104</v>
      </c>
    </row>
    <row r="690" spans="1:25" hidden="1" x14ac:dyDescent="0.25">
      <c r="A690" s="5" t="s">
        <v>1978</v>
      </c>
      <c r="B690" s="5" t="s">
        <v>1979</v>
      </c>
      <c r="C690" s="5" t="s">
        <v>1977</v>
      </c>
      <c r="D690" s="5">
        <v>126</v>
      </c>
      <c r="E690" s="5" t="s">
        <v>348</v>
      </c>
      <c r="F690" s="5" t="s">
        <v>40</v>
      </c>
      <c r="G690" s="5" t="s">
        <v>117</v>
      </c>
      <c r="H690" s="5" t="s">
        <v>118</v>
      </c>
      <c r="I690" s="5" t="s">
        <v>11</v>
      </c>
      <c r="J690" s="5">
        <v>1300</v>
      </c>
      <c r="K690" s="5">
        <v>2018</v>
      </c>
      <c r="L690" s="5" t="s">
        <v>89</v>
      </c>
      <c r="M690" s="5" t="s">
        <v>90</v>
      </c>
      <c r="N690" s="5" t="s">
        <v>91</v>
      </c>
      <c r="O690" s="5" t="s">
        <v>92</v>
      </c>
      <c r="P690" s="5" t="s">
        <v>93</v>
      </c>
      <c r="Q690" s="5" t="s">
        <v>93</v>
      </c>
      <c r="R690" s="5" t="s">
        <v>93</v>
      </c>
      <c r="S690" s="5" t="s">
        <v>93</v>
      </c>
      <c r="T690" s="5" t="s">
        <v>93</v>
      </c>
      <c r="U690" s="5" t="s">
        <v>93</v>
      </c>
      <c r="V690" s="5" t="s">
        <v>93</v>
      </c>
      <c r="W690" s="5" t="s">
        <v>93</v>
      </c>
      <c r="X690" s="5">
        <v>1300</v>
      </c>
      <c r="Y690" s="5" t="s">
        <v>104</v>
      </c>
    </row>
    <row r="691" spans="1:25" hidden="1" x14ac:dyDescent="0.25">
      <c r="A691" s="5" t="s">
        <v>1980</v>
      </c>
      <c r="B691" s="5" t="s">
        <v>1981</v>
      </c>
      <c r="C691" s="5" t="s">
        <v>1977</v>
      </c>
      <c r="D691" s="5">
        <v>126</v>
      </c>
      <c r="E691" s="5" t="s">
        <v>348</v>
      </c>
      <c r="F691" s="5" t="s">
        <v>40</v>
      </c>
      <c r="G691" s="5" t="s">
        <v>117</v>
      </c>
      <c r="H691" s="5" t="s">
        <v>118</v>
      </c>
      <c r="I691" s="5" t="s">
        <v>95</v>
      </c>
      <c r="J691" s="5">
        <v>2600</v>
      </c>
      <c r="K691" s="5">
        <v>2018</v>
      </c>
      <c r="L691" s="5" t="s">
        <v>89</v>
      </c>
      <c r="M691" s="5" t="s">
        <v>90</v>
      </c>
      <c r="N691" s="5" t="s">
        <v>91</v>
      </c>
      <c r="O691" s="5" t="s">
        <v>92</v>
      </c>
      <c r="P691" s="5" t="s">
        <v>93</v>
      </c>
      <c r="Q691" s="5" t="s">
        <v>93</v>
      </c>
      <c r="R691" s="5" t="s">
        <v>93</v>
      </c>
      <c r="S691" s="5" t="s">
        <v>93</v>
      </c>
      <c r="T691" s="5" t="s">
        <v>93</v>
      </c>
      <c r="U691" s="5" t="s">
        <v>93</v>
      </c>
      <c r="V691" s="5" t="s">
        <v>93</v>
      </c>
      <c r="W691" s="5" t="s">
        <v>93</v>
      </c>
      <c r="X691" s="5">
        <v>2600</v>
      </c>
      <c r="Y691" s="5" t="s">
        <v>104</v>
      </c>
    </row>
    <row r="692" spans="1:25" hidden="1" x14ac:dyDescent="0.25">
      <c r="A692" s="5" t="s">
        <v>1982</v>
      </c>
      <c r="B692" s="5" t="s">
        <v>1983</v>
      </c>
      <c r="C692" s="5" t="s">
        <v>1977</v>
      </c>
      <c r="D692" s="5">
        <v>126</v>
      </c>
      <c r="E692" s="5" t="s">
        <v>348</v>
      </c>
      <c r="F692" s="5" t="s">
        <v>40</v>
      </c>
      <c r="G692" s="5" t="s">
        <v>117</v>
      </c>
      <c r="H692" s="5" t="s">
        <v>118</v>
      </c>
      <c r="I692" s="5" t="s">
        <v>71</v>
      </c>
      <c r="J692" s="5" t="s">
        <v>121</v>
      </c>
      <c r="K692" s="5">
        <v>2018</v>
      </c>
      <c r="L692" s="5" t="s">
        <v>89</v>
      </c>
      <c r="M692" s="5" t="s">
        <v>90</v>
      </c>
      <c r="N692" s="5" t="s">
        <v>91</v>
      </c>
      <c r="O692" s="5" t="s">
        <v>92</v>
      </c>
      <c r="P692" s="5" t="s">
        <v>93</v>
      </c>
      <c r="Q692" s="5" t="s">
        <v>93</v>
      </c>
      <c r="R692" s="5" t="s">
        <v>93</v>
      </c>
      <c r="S692" s="5" t="s">
        <v>93</v>
      </c>
      <c r="T692" s="5" t="s">
        <v>93</v>
      </c>
      <c r="U692" s="5" t="s">
        <v>93</v>
      </c>
      <c r="V692" s="5" t="s">
        <v>93</v>
      </c>
      <c r="W692" s="5" t="s">
        <v>93</v>
      </c>
      <c r="X692" s="5" t="s">
        <v>121</v>
      </c>
      <c r="Y692" s="5" t="s">
        <v>104</v>
      </c>
    </row>
    <row r="693" spans="1:25" hidden="1" x14ac:dyDescent="0.25">
      <c r="A693" s="5" t="s">
        <v>1984</v>
      </c>
      <c r="B693" s="5" t="s">
        <v>1985</v>
      </c>
      <c r="C693" s="5" t="s">
        <v>1986</v>
      </c>
      <c r="D693" s="5">
        <v>127</v>
      </c>
      <c r="E693" s="5" t="s">
        <v>349</v>
      </c>
      <c r="F693" s="5" t="s">
        <v>40</v>
      </c>
      <c r="G693" s="5" t="s">
        <v>285</v>
      </c>
      <c r="H693" s="5" t="s">
        <v>350</v>
      </c>
      <c r="I693" s="5" t="s">
        <v>15</v>
      </c>
      <c r="J693" s="5">
        <v>2545</v>
      </c>
      <c r="K693" s="5">
        <v>2018</v>
      </c>
      <c r="L693" s="5" t="s">
        <v>89</v>
      </c>
      <c r="M693" s="5" t="s">
        <v>90</v>
      </c>
      <c r="N693" s="5" t="s">
        <v>91</v>
      </c>
      <c r="O693" s="5">
        <v>3635.466384835674</v>
      </c>
      <c r="P693" s="5">
        <v>0</v>
      </c>
      <c r="Q693" s="5">
        <v>0</v>
      </c>
      <c r="R693" s="5">
        <v>-1090.466384835674</v>
      </c>
      <c r="S693" s="5">
        <v>-0.29995226730310254</v>
      </c>
      <c r="T693" s="5">
        <v>-0.23643696732859387</v>
      </c>
      <c r="U693" s="5">
        <v>0.49669262446919477</v>
      </c>
      <c r="V693" s="5">
        <v>-1206.466384835674</v>
      </c>
      <c r="W693" s="5">
        <v>2429</v>
      </c>
      <c r="X693" s="5">
        <v>3635.466384835674</v>
      </c>
      <c r="Y693" s="5" t="s">
        <v>104</v>
      </c>
    </row>
    <row r="694" spans="1:25" hidden="1" x14ac:dyDescent="0.25">
      <c r="A694" s="5" t="s">
        <v>1987</v>
      </c>
      <c r="B694" s="5" t="s">
        <v>1988</v>
      </c>
      <c r="C694" s="5" t="s">
        <v>1986</v>
      </c>
      <c r="D694" s="5">
        <v>127</v>
      </c>
      <c r="E694" s="5" t="s">
        <v>349</v>
      </c>
      <c r="F694" s="5" t="s">
        <v>40</v>
      </c>
      <c r="G694" s="5" t="s">
        <v>285</v>
      </c>
      <c r="H694" s="5" t="s">
        <v>350</v>
      </c>
      <c r="I694" s="5" t="s">
        <v>7</v>
      </c>
      <c r="J694" s="5">
        <v>1371</v>
      </c>
      <c r="K694" s="5">
        <v>2018</v>
      </c>
      <c r="L694" s="5" t="s">
        <v>89</v>
      </c>
      <c r="M694" s="5" t="s">
        <v>90</v>
      </c>
      <c r="N694" s="5" t="s">
        <v>91</v>
      </c>
      <c r="O694" s="5">
        <v>1958.437883540161</v>
      </c>
      <c r="P694" s="5">
        <v>0</v>
      </c>
      <c r="Q694" s="5">
        <v>0</v>
      </c>
      <c r="R694" s="5">
        <v>-587.43788354016101</v>
      </c>
      <c r="S694" s="5">
        <v>-0.29995226730310265</v>
      </c>
      <c r="T694" s="5">
        <v>-0.23672255240117077</v>
      </c>
      <c r="U694" s="5">
        <v>0.49613283692907639</v>
      </c>
      <c r="V694" s="5">
        <v>-649.43788354016101</v>
      </c>
      <c r="W694" s="5">
        <v>1309</v>
      </c>
      <c r="X694" s="5">
        <v>1958.437883540161</v>
      </c>
      <c r="Y694" s="5" t="s">
        <v>104</v>
      </c>
    </row>
    <row r="695" spans="1:25" hidden="1" x14ac:dyDescent="0.25">
      <c r="A695" s="5" t="s">
        <v>1989</v>
      </c>
      <c r="B695" s="5" t="s">
        <v>1990</v>
      </c>
      <c r="C695" s="5" t="s">
        <v>1986</v>
      </c>
      <c r="D695" s="5">
        <v>127</v>
      </c>
      <c r="E695" s="5" t="s">
        <v>349</v>
      </c>
      <c r="F695" s="5" t="s">
        <v>40</v>
      </c>
      <c r="G695" s="5" t="s">
        <v>285</v>
      </c>
      <c r="H695" s="5" t="s">
        <v>350</v>
      </c>
      <c r="I695" s="5" t="s">
        <v>95</v>
      </c>
      <c r="J695" s="5">
        <v>3916</v>
      </c>
      <c r="K695" s="5">
        <v>2018</v>
      </c>
      <c r="L695" s="5" t="s">
        <v>89</v>
      </c>
      <c r="M695" s="5" t="s">
        <v>90</v>
      </c>
      <c r="N695" s="5" t="s">
        <v>91</v>
      </c>
      <c r="O695" s="5">
        <v>5593.9042683758353</v>
      </c>
      <c r="P695" s="5">
        <v>0</v>
      </c>
      <c r="Q695" s="5">
        <v>0</v>
      </c>
      <c r="R695" s="5">
        <v>-1677.9042683758353</v>
      </c>
      <c r="S695" s="5">
        <v>-0.29995226730310265</v>
      </c>
      <c r="T695" s="5">
        <v>-0.23653697558434647</v>
      </c>
      <c r="U695" s="5">
        <v>0.49649659400102603</v>
      </c>
      <c r="V695" s="5">
        <v>-1855.9042683758353</v>
      </c>
      <c r="W695" s="5">
        <v>3738</v>
      </c>
      <c r="X695" s="5">
        <v>5593.9042683758353</v>
      </c>
      <c r="Y695" s="5" t="s">
        <v>104</v>
      </c>
    </row>
    <row r="696" spans="1:25" hidden="1" x14ac:dyDescent="0.25">
      <c r="A696" s="5" t="s">
        <v>1991</v>
      </c>
      <c r="B696" s="5" t="s">
        <v>1992</v>
      </c>
      <c r="C696" s="5" t="s">
        <v>1986</v>
      </c>
      <c r="D696" s="5">
        <v>127</v>
      </c>
      <c r="E696" s="5" t="s">
        <v>349</v>
      </c>
      <c r="F696" s="5" t="s">
        <v>40</v>
      </c>
      <c r="G696" s="5" t="s">
        <v>285</v>
      </c>
      <c r="H696" s="5" t="s">
        <v>350</v>
      </c>
      <c r="I696" s="5" t="s">
        <v>71</v>
      </c>
      <c r="J696" s="5">
        <v>7333</v>
      </c>
      <c r="K696" s="5">
        <v>2018</v>
      </c>
      <c r="L696" s="5" t="s">
        <v>89</v>
      </c>
      <c r="M696" s="5" t="s">
        <v>90</v>
      </c>
      <c r="N696" s="5" t="s">
        <v>91</v>
      </c>
      <c r="O696" s="5">
        <v>10475</v>
      </c>
      <c r="P696" s="5">
        <v>0</v>
      </c>
      <c r="Q696" s="5">
        <v>0</v>
      </c>
      <c r="R696" s="5">
        <v>-3142</v>
      </c>
      <c r="S696" s="5">
        <v>-0.29995226730310265</v>
      </c>
      <c r="T696" s="5">
        <v>-0.23657167844909263</v>
      </c>
      <c r="U696" s="5">
        <v>0.49642857142857144</v>
      </c>
      <c r="V696" s="5">
        <v>-3475</v>
      </c>
      <c r="W696" s="5">
        <v>7000</v>
      </c>
      <c r="X696" s="5">
        <v>10475</v>
      </c>
      <c r="Y696" s="5" t="s">
        <v>104</v>
      </c>
    </row>
    <row r="697" spans="1:25" hidden="1" x14ac:dyDescent="0.25">
      <c r="A697" s="5" t="s">
        <v>1993</v>
      </c>
      <c r="B697" s="5" t="s">
        <v>1994</v>
      </c>
      <c r="C697" s="5" t="s">
        <v>1995</v>
      </c>
      <c r="D697" s="5">
        <v>128</v>
      </c>
      <c r="E697" s="5" t="s">
        <v>351</v>
      </c>
      <c r="F697" s="5" t="s">
        <v>40</v>
      </c>
      <c r="G697" s="5" t="s">
        <v>180</v>
      </c>
      <c r="H697" s="5" t="s">
        <v>350</v>
      </c>
      <c r="I697" s="5" t="s">
        <v>15</v>
      </c>
      <c r="J697" s="5">
        <v>211</v>
      </c>
      <c r="K697" s="5">
        <v>2018</v>
      </c>
      <c r="L697" s="5" t="s">
        <v>89</v>
      </c>
      <c r="M697" s="5" t="s">
        <v>90</v>
      </c>
      <c r="N697" s="5" t="s">
        <v>91</v>
      </c>
      <c r="O697" s="5" t="s">
        <v>92</v>
      </c>
      <c r="P697" s="5" t="s">
        <v>93</v>
      </c>
      <c r="Q697" s="5" t="s">
        <v>93</v>
      </c>
      <c r="R697" s="5" t="s">
        <v>93</v>
      </c>
      <c r="S697" s="5" t="s">
        <v>93</v>
      </c>
      <c r="T697" s="5" t="s">
        <v>93</v>
      </c>
      <c r="U697" s="5" t="s">
        <v>93</v>
      </c>
      <c r="V697" s="5" t="s">
        <v>93</v>
      </c>
      <c r="W697" s="5" t="s">
        <v>93</v>
      </c>
      <c r="X697" s="5">
        <v>211</v>
      </c>
      <c r="Y697" s="5" t="s">
        <v>109</v>
      </c>
    </row>
    <row r="698" spans="1:25" hidden="1" x14ac:dyDescent="0.25">
      <c r="A698" s="5" t="s">
        <v>1996</v>
      </c>
      <c r="B698" s="5" t="s">
        <v>1997</v>
      </c>
      <c r="C698" s="5" t="s">
        <v>1995</v>
      </c>
      <c r="D698" s="5">
        <v>128</v>
      </c>
      <c r="E698" s="5" t="s">
        <v>351</v>
      </c>
      <c r="F698" s="5" t="s">
        <v>40</v>
      </c>
      <c r="G698" s="5" t="s">
        <v>180</v>
      </c>
      <c r="H698" s="5" t="s">
        <v>350</v>
      </c>
      <c r="I698" s="5" t="s">
        <v>7</v>
      </c>
      <c r="J698" s="5">
        <v>123</v>
      </c>
      <c r="K698" s="5">
        <v>2018</v>
      </c>
      <c r="L698" s="5" t="s">
        <v>89</v>
      </c>
      <c r="M698" s="5" t="s">
        <v>90</v>
      </c>
      <c r="N698" s="5" t="s">
        <v>91</v>
      </c>
      <c r="O698" s="5" t="s">
        <v>92</v>
      </c>
      <c r="P698" s="5" t="s">
        <v>93</v>
      </c>
      <c r="Q698" s="5" t="s">
        <v>93</v>
      </c>
      <c r="R698" s="5" t="s">
        <v>93</v>
      </c>
      <c r="S698" s="5" t="s">
        <v>93</v>
      </c>
      <c r="T698" s="5" t="s">
        <v>93</v>
      </c>
      <c r="U698" s="5" t="s">
        <v>93</v>
      </c>
      <c r="V698" s="5" t="s">
        <v>93</v>
      </c>
      <c r="W698" s="5" t="s">
        <v>93</v>
      </c>
      <c r="X698" s="5">
        <v>123</v>
      </c>
      <c r="Y698" s="5" t="s">
        <v>109</v>
      </c>
    </row>
    <row r="699" spans="1:25" hidden="1" x14ac:dyDescent="0.25">
      <c r="A699" s="5" t="s">
        <v>1998</v>
      </c>
      <c r="B699" s="5" t="s">
        <v>1999</v>
      </c>
      <c r="C699" s="5" t="s">
        <v>1995</v>
      </c>
      <c r="D699" s="5">
        <v>128</v>
      </c>
      <c r="E699" s="5" t="s">
        <v>351</v>
      </c>
      <c r="F699" s="5" t="s">
        <v>40</v>
      </c>
      <c r="G699" s="5" t="s">
        <v>180</v>
      </c>
      <c r="H699" s="5" t="s">
        <v>350</v>
      </c>
      <c r="I699" s="5" t="s">
        <v>95</v>
      </c>
      <c r="J699" s="5">
        <v>334</v>
      </c>
      <c r="K699" s="5">
        <v>2018</v>
      </c>
      <c r="L699" s="5" t="s">
        <v>89</v>
      </c>
      <c r="M699" s="5" t="s">
        <v>90</v>
      </c>
      <c r="N699" s="5" t="s">
        <v>91</v>
      </c>
      <c r="O699" s="5" t="s">
        <v>92</v>
      </c>
      <c r="P699" s="5" t="s">
        <v>93</v>
      </c>
      <c r="Q699" s="5" t="s">
        <v>93</v>
      </c>
      <c r="R699" s="5" t="s">
        <v>93</v>
      </c>
      <c r="S699" s="5" t="s">
        <v>93</v>
      </c>
      <c r="T699" s="5" t="s">
        <v>93</v>
      </c>
      <c r="U699" s="5" t="s">
        <v>93</v>
      </c>
      <c r="V699" s="5" t="s">
        <v>93</v>
      </c>
      <c r="W699" s="5" t="s">
        <v>93</v>
      </c>
      <c r="X699" s="5">
        <v>334</v>
      </c>
      <c r="Y699" s="5" t="s">
        <v>109</v>
      </c>
    </row>
    <row r="700" spans="1:25" hidden="1" x14ac:dyDescent="0.25">
      <c r="A700" s="5" t="s">
        <v>2000</v>
      </c>
      <c r="B700" s="5" t="s">
        <v>2001</v>
      </c>
      <c r="C700" s="5" t="s">
        <v>1995</v>
      </c>
      <c r="D700" s="5">
        <v>128</v>
      </c>
      <c r="E700" s="5" t="s">
        <v>351</v>
      </c>
      <c r="F700" s="5" t="s">
        <v>40</v>
      </c>
      <c r="G700" s="5" t="s">
        <v>180</v>
      </c>
      <c r="H700" s="5" t="s">
        <v>350</v>
      </c>
      <c r="I700" s="5" t="s">
        <v>71</v>
      </c>
      <c r="J700" s="5" t="s">
        <v>124</v>
      </c>
      <c r="K700" s="5">
        <v>2018</v>
      </c>
      <c r="L700" s="5" t="s">
        <v>89</v>
      </c>
      <c r="M700" s="5" t="s">
        <v>90</v>
      </c>
      <c r="N700" s="5" t="s">
        <v>91</v>
      </c>
      <c r="O700" s="5" t="s">
        <v>92</v>
      </c>
      <c r="P700" s="5" t="s">
        <v>93</v>
      </c>
      <c r="Q700" s="5" t="s">
        <v>93</v>
      </c>
      <c r="R700" s="5" t="s">
        <v>93</v>
      </c>
      <c r="S700" s="5" t="s">
        <v>93</v>
      </c>
      <c r="T700" s="5" t="s">
        <v>93</v>
      </c>
      <c r="U700" s="5" t="s">
        <v>93</v>
      </c>
      <c r="V700" s="5" t="s">
        <v>93</v>
      </c>
      <c r="W700" s="5" t="s">
        <v>93</v>
      </c>
      <c r="X700" s="5" t="s">
        <v>124</v>
      </c>
      <c r="Y700" s="5" t="s">
        <v>109</v>
      </c>
    </row>
    <row r="701" spans="1:25" hidden="1" x14ac:dyDescent="0.25">
      <c r="A701" s="5" t="s">
        <v>2002</v>
      </c>
      <c r="B701" s="5" t="s">
        <v>2003</v>
      </c>
      <c r="C701" s="5" t="s">
        <v>2004</v>
      </c>
      <c r="D701" s="5">
        <v>129</v>
      </c>
      <c r="E701" s="5" t="s">
        <v>352</v>
      </c>
      <c r="F701" s="5" t="s">
        <v>40</v>
      </c>
      <c r="G701" s="5" t="s">
        <v>102</v>
      </c>
      <c r="H701" s="5" t="s">
        <v>353</v>
      </c>
      <c r="I701" s="5" t="s">
        <v>15</v>
      </c>
      <c r="J701" s="5">
        <v>1453</v>
      </c>
      <c r="K701" s="5">
        <v>2018</v>
      </c>
      <c r="L701" s="5" t="s">
        <v>89</v>
      </c>
      <c r="M701" s="5" t="s">
        <v>90</v>
      </c>
      <c r="N701" s="5" t="s">
        <v>91</v>
      </c>
      <c r="O701" s="5">
        <v>0</v>
      </c>
      <c r="P701" s="5">
        <v>1453</v>
      </c>
      <c r="Q701" s="5">
        <v>1</v>
      </c>
      <c r="R701" s="5">
        <v>1453</v>
      </c>
      <c r="S701" s="5" t="s">
        <v>137</v>
      </c>
      <c r="T701" s="5" t="s">
        <v>93</v>
      </c>
      <c r="U701" s="5">
        <v>-1</v>
      </c>
      <c r="V701" s="5">
        <v>1818</v>
      </c>
      <c r="W701" s="5">
        <v>1818</v>
      </c>
      <c r="X701" s="5">
        <v>0</v>
      </c>
      <c r="Y701" s="5" t="s">
        <v>94</v>
      </c>
    </row>
    <row r="702" spans="1:25" hidden="1" x14ac:dyDescent="0.25">
      <c r="A702" s="5" t="s">
        <v>2005</v>
      </c>
      <c r="B702" s="5" t="s">
        <v>2006</v>
      </c>
      <c r="C702" s="5" t="s">
        <v>2004</v>
      </c>
      <c r="D702" s="5">
        <v>129</v>
      </c>
      <c r="E702" s="5" t="s">
        <v>352</v>
      </c>
      <c r="F702" s="5" t="s">
        <v>40</v>
      </c>
      <c r="G702" s="5" t="s">
        <v>102</v>
      </c>
      <c r="H702" s="5" t="s">
        <v>353</v>
      </c>
      <c r="I702" s="5" t="s">
        <v>7</v>
      </c>
      <c r="J702" s="5">
        <v>59</v>
      </c>
      <c r="K702" s="5">
        <v>2018</v>
      </c>
      <c r="L702" s="5" t="s">
        <v>89</v>
      </c>
      <c r="M702" s="5" t="s">
        <v>90</v>
      </c>
      <c r="N702" s="5" t="s">
        <v>91</v>
      </c>
      <c r="O702" s="5">
        <v>0</v>
      </c>
      <c r="P702" s="5">
        <v>59</v>
      </c>
      <c r="Q702" s="1">
        <v>1</v>
      </c>
      <c r="R702" s="5">
        <v>59</v>
      </c>
      <c r="S702" s="5" t="s">
        <v>137</v>
      </c>
      <c r="T702" s="5" t="s">
        <v>93</v>
      </c>
      <c r="U702" s="5">
        <v>-1</v>
      </c>
      <c r="V702" s="5">
        <v>73</v>
      </c>
      <c r="W702" s="5">
        <v>73</v>
      </c>
      <c r="X702" s="5">
        <v>0</v>
      </c>
      <c r="Y702" s="5" t="s">
        <v>94</v>
      </c>
    </row>
    <row r="703" spans="1:25" hidden="1" x14ac:dyDescent="0.25">
      <c r="A703" s="5" t="s">
        <v>2007</v>
      </c>
      <c r="B703" s="5" t="s">
        <v>2008</v>
      </c>
      <c r="C703" s="5" t="s">
        <v>2004</v>
      </c>
      <c r="D703" s="5">
        <v>129</v>
      </c>
      <c r="E703" s="5" t="s">
        <v>352</v>
      </c>
      <c r="F703" s="5" t="s">
        <v>40</v>
      </c>
      <c r="G703" s="5" t="s">
        <v>102</v>
      </c>
      <c r="H703" s="5" t="s">
        <v>353</v>
      </c>
      <c r="I703" s="5" t="s">
        <v>12</v>
      </c>
      <c r="J703" s="5">
        <v>14</v>
      </c>
      <c r="K703" s="5">
        <v>2018</v>
      </c>
      <c r="L703" s="5" t="s">
        <v>89</v>
      </c>
      <c r="M703" s="5" t="s">
        <v>90</v>
      </c>
      <c r="N703" s="5" t="s">
        <v>91</v>
      </c>
      <c r="O703" s="5">
        <v>0</v>
      </c>
      <c r="P703" s="5">
        <v>14</v>
      </c>
      <c r="Q703" s="5">
        <v>1</v>
      </c>
      <c r="R703" s="5">
        <v>14</v>
      </c>
      <c r="S703" s="5" t="s">
        <v>137</v>
      </c>
      <c r="T703" s="5" t="s">
        <v>93</v>
      </c>
      <c r="U703" s="5">
        <v>-1</v>
      </c>
      <c r="V703" s="5">
        <v>17</v>
      </c>
      <c r="W703" s="5">
        <v>17</v>
      </c>
      <c r="X703" s="5">
        <v>0</v>
      </c>
      <c r="Y703" s="5" t="s">
        <v>94</v>
      </c>
    </row>
    <row r="704" spans="1:25" hidden="1" x14ac:dyDescent="0.25">
      <c r="A704" s="5" t="s">
        <v>2009</v>
      </c>
      <c r="B704" s="5" t="s">
        <v>2010</v>
      </c>
      <c r="C704" s="5" t="s">
        <v>2004</v>
      </c>
      <c r="D704" s="5">
        <v>129</v>
      </c>
      <c r="E704" s="5" t="s">
        <v>352</v>
      </c>
      <c r="F704" s="5" t="s">
        <v>40</v>
      </c>
      <c r="G704" s="5" t="s">
        <v>102</v>
      </c>
      <c r="H704" s="5" t="s">
        <v>353</v>
      </c>
      <c r="I704" s="5" t="s">
        <v>9</v>
      </c>
      <c r="J704" s="5">
        <v>431</v>
      </c>
      <c r="K704" s="5">
        <v>2018</v>
      </c>
      <c r="L704" s="5" t="s">
        <v>89</v>
      </c>
      <c r="M704" s="5" t="s">
        <v>90</v>
      </c>
      <c r="N704" s="5" t="s">
        <v>91</v>
      </c>
      <c r="O704" s="5">
        <v>0</v>
      </c>
      <c r="P704" s="5">
        <v>431</v>
      </c>
      <c r="Q704" s="5">
        <v>1</v>
      </c>
      <c r="R704" s="5">
        <v>431</v>
      </c>
      <c r="S704" s="5" t="s">
        <v>137</v>
      </c>
      <c r="T704" s="5" t="s">
        <v>93</v>
      </c>
      <c r="U704" s="5">
        <v>-1</v>
      </c>
      <c r="V704" s="5">
        <v>538</v>
      </c>
      <c r="W704" s="5">
        <v>538</v>
      </c>
      <c r="X704" s="5">
        <v>0</v>
      </c>
      <c r="Y704" s="5" t="s">
        <v>94</v>
      </c>
    </row>
    <row r="705" spans="1:25" hidden="1" x14ac:dyDescent="0.25">
      <c r="A705" s="5" t="s">
        <v>2011</v>
      </c>
      <c r="B705" s="5" t="s">
        <v>2012</v>
      </c>
      <c r="C705" s="5" t="s">
        <v>2004</v>
      </c>
      <c r="D705" s="5">
        <v>129</v>
      </c>
      <c r="E705" s="5" t="s">
        <v>352</v>
      </c>
      <c r="F705" s="5" t="s">
        <v>40</v>
      </c>
      <c r="G705" s="5" t="s">
        <v>102</v>
      </c>
      <c r="H705" s="5" t="s">
        <v>353</v>
      </c>
      <c r="I705" s="5" t="s">
        <v>95</v>
      </c>
      <c r="J705" s="5">
        <v>1957</v>
      </c>
      <c r="K705" s="5">
        <v>2018</v>
      </c>
      <c r="L705" s="5" t="s">
        <v>89</v>
      </c>
      <c r="M705" s="5" t="s">
        <v>90</v>
      </c>
      <c r="N705" s="5" t="s">
        <v>91</v>
      </c>
      <c r="O705" s="5">
        <v>0</v>
      </c>
      <c r="P705" s="5">
        <v>1957</v>
      </c>
      <c r="Q705" s="5">
        <v>1</v>
      </c>
      <c r="R705" s="5">
        <v>1957</v>
      </c>
      <c r="S705" s="5" t="s">
        <v>137</v>
      </c>
      <c r="T705" s="5" t="s">
        <v>93</v>
      </c>
      <c r="U705" s="5">
        <v>-1</v>
      </c>
      <c r="V705" s="5">
        <v>2446</v>
      </c>
      <c r="W705" s="5">
        <v>2446</v>
      </c>
      <c r="X705" s="5">
        <v>0</v>
      </c>
      <c r="Y705" s="5" t="s">
        <v>94</v>
      </c>
    </row>
    <row r="706" spans="1:25" hidden="1" x14ac:dyDescent="0.25">
      <c r="A706" s="5" t="s">
        <v>2013</v>
      </c>
      <c r="B706" s="5" t="s">
        <v>2014</v>
      </c>
      <c r="C706" s="5" t="s">
        <v>2004</v>
      </c>
      <c r="D706" s="5">
        <v>129</v>
      </c>
      <c r="E706" s="5" t="s">
        <v>352</v>
      </c>
      <c r="F706" s="5" t="s">
        <v>40</v>
      </c>
      <c r="G706" s="5" t="s">
        <v>102</v>
      </c>
      <c r="H706" s="5" t="s">
        <v>353</v>
      </c>
      <c r="I706" s="5" t="s">
        <v>71</v>
      </c>
      <c r="J706" s="5">
        <v>1957</v>
      </c>
      <c r="K706" s="5">
        <v>2018</v>
      </c>
      <c r="L706" s="5" t="s">
        <v>89</v>
      </c>
      <c r="M706" s="5" t="s">
        <v>90</v>
      </c>
      <c r="N706" s="5" t="s">
        <v>91</v>
      </c>
      <c r="O706" s="5">
        <v>0</v>
      </c>
      <c r="P706" s="5">
        <v>1957</v>
      </c>
      <c r="Q706" s="5">
        <v>1</v>
      </c>
      <c r="R706" s="5">
        <v>1957</v>
      </c>
      <c r="S706" s="5" t="s">
        <v>137</v>
      </c>
      <c r="T706" s="5" t="s">
        <v>93</v>
      </c>
      <c r="U706" s="5">
        <v>-1</v>
      </c>
      <c r="V706" s="5">
        <v>2446</v>
      </c>
      <c r="W706" s="5">
        <v>2446</v>
      </c>
      <c r="X706" s="5">
        <v>0</v>
      </c>
      <c r="Y706" s="5" t="s">
        <v>94</v>
      </c>
    </row>
    <row r="707" spans="1:25" hidden="1" x14ac:dyDescent="0.25">
      <c r="A707" s="5" t="s">
        <v>2015</v>
      </c>
      <c r="B707" s="5" t="s">
        <v>2016</v>
      </c>
      <c r="C707" s="5" t="s">
        <v>2017</v>
      </c>
      <c r="D707" s="5">
        <v>130</v>
      </c>
      <c r="E707" s="5" t="s">
        <v>354</v>
      </c>
      <c r="F707" s="5" t="s">
        <v>40</v>
      </c>
      <c r="G707" s="5" t="s">
        <v>123</v>
      </c>
      <c r="H707" s="5" t="s">
        <v>118</v>
      </c>
      <c r="I707" s="5" t="s">
        <v>15</v>
      </c>
      <c r="J707" s="5">
        <v>525</v>
      </c>
      <c r="K707" s="5">
        <v>2018</v>
      </c>
      <c r="L707" s="5" t="s">
        <v>89</v>
      </c>
      <c r="M707" s="5" t="s">
        <v>90</v>
      </c>
      <c r="N707" s="5" t="s">
        <v>91</v>
      </c>
      <c r="O707" s="5" t="s">
        <v>92</v>
      </c>
      <c r="P707" s="5" t="s">
        <v>93</v>
      </c>
      <c r="Q707" s="5" t="s">
        <v>93</v>
      </c>
      <c r="R707" s="5" t="s">
        <v>93</v>
      </c>
      <c r="S707" s="5" t="s">
        <v>93</v>
      </c>
      <c r="T707" s="5" t="s">
        <v>93</v>
      </c>
      <c r="U707" s="5" t="s">
        <v>93</v>
      </c>
      <c r="V707" s="5" t="s">
        <v>93</v>
      </c>
      <c r="W707" s="5" t="s">
        <v>93</v>
      </c>
      <c r="X707" s="5">
        <v>525</v>
      </c>
      <c r="Y707" s="5" t="s">
        <v>94</v>
      </c>
    </row>
    <row r="708" spans="1:25" hidden="1" x14ac:dyDescent="0.25">
      <c r="A708" s="5" t="s">
        <v>2018</v>
      </c>
      <c r="B708" s="5" t="s">
        <v>2019</v>
      </c>
      <c r="C708" s="5" t="s">
        <v>2017</v>
      </c>
      <c r="D708" s="5">
        <v>130</v>
      </c>
      <c r="E708" s="5" t="s">
        <v>354</v>
      </c>
      <c r="F708" s="5" t="s">
        <v>40</v>
      </c>
      <c r="G708" s="5" t="s">
        <v>123</v>
      </c>
      <c r="H708" s="5" t="s">
        <v>118</v>
      </c>
      <c r="I708" s="5" t="s">
        <v>132</v>
      </c>
      <c r="J708" s="5">
        <v>1200</v>
      </c>
      <c r="K708" s="5">
        <v>2018</v>
      </c>
      <c r="L708" s="5" t="s">
        <v>89</v>
      </c>
      <c r="M708" s="5" t="s">
        <v>90</v>
      </c>
      <c r="N708" s="5" t="s">
        <v>91</v>
      </c>
      <c r="O708" s="5" t="s">
        <v>92</v>
      </c>
      <c r="P708" s="5" t="s">
        <v>93</v>
      </c>
      <c r="Q708" s="5" t="s">
        <v>93</v>
      </c>
      <c r="R708" s="5" t="s">
        <v>93</v>
      </c>
      <c r="S708" s="5" t="s">
        <v>93</v>
      </c>
      <c r="T708" s="5" t="s">
        <v>93</v>
      </c>
      <c r="U708" s="5" t="s">
        <v>93</v>
      </c>
      <c r="V708" s="5" t="s">
        <v>93</v>
      </c>
      <c r="W708" s="5" t="s">
        <v>93</v>
      </c>
      <c r="X708" s="5">
        <v>1200</v>
      </c>
      <c r="Y708" s="5" t="s">
        <v>94</v>
      </c>
    </row>
    <row r="709" spans="1:25" hidden="1" x14ac:dyDescent="0.25">
      <c r="A709" s="5" t="s">
        <v>2020</v>
      </c>
      <c r="B709" s="5" t="s">
        <v>2021</v>
      </c>
      <c r="C709" s="5" t="s">
        <v>2017</v>
      </c>
      <c r="D709" s="5">
        <v>130</v>
      </c>
      <c r="E709" s="5" t="s">
        <v>354</v>
      </c>
      <c r="F709" s="5" t="s">
        <v>40</v>
      </c>
      <c r="G709" s="5" t="s">
        <v>123</v>
      </c>
      <c r="H709" s="5" t="s">
        <v>118</v>
      </c>
      <c r="I709" s="5" t="s">
        <v>11</v>
      </c>
      <c r="J709" s="5">
        <v>525</v>
      </c>
      <c r="K709" s="5">
        <v>2018</v>
      </c>
      <c r="L709" s="5" t="s">
        <v>89</v>
      </c>
      <c r="M709" s="5" t="s">
        <v>90</v>
      </c>
      <c r="N709" s="5" t="s">
        <v>91</v>
      </c>
      <c r="O709" s="5" t="s">
        <v>92</v>
      </c>
      <c r="P709" s="5" t="s">
        <v>93</v>
      </c>
      <c r="Q709" s="5" t="s">
        <v>93</v>
      </c>
      <c r="R709" s="5" t="s">
        <v>93</v>
      </c>
      <c r="S709" s="5" t="s">
        <v>93</v>
      </c>
      <c r="T709" s="5" t="s">
        <v>93</v>
      </c>
      <c r="U709" s="5" t="s">
        <v>93</v>
      </c>
      <c r="V709" s="5" t="s">
        <v>93</v>
      </c>
      <c r="W709" s="5" t="s">
        <v>93</v>
      </c>
      <c r="X709" s="5">
        <v>525</v>
      </c>
      <c r="Y709" s="5" t="s">
        <v>94</v>
      </c>
    </row>
    <row r="710" spans="1:25" hidden="1" x14ac:dyDescent="0.25">
      <c r="A710" s="5" t="s">
        <v>2022</v>
      </c>
      <c r="B710" s="5" t="s">
        <v>2023</v>
      </c>
      <c r="C710" s="5" t="s">
        <v>2017</v>
      </c>
      <c r="D710" s="5">
        <v>130</v>
      </c>
      <c r="E710" s="5" t="s">
        <v>354</v>
      </c>
      <c r="F710" s="5" t="s">
        <v>40</v>
      </c>
      <c r="G710" s="5" t="s">
        <v>123</v>
      </c>
      <c r="H710" s="5" t="s">
        <v>118</v>
      </c>
      <c r="I710" s="5" t="s">
        <v>119</v>
      </c>
      <c r="J710" s="5">
        <v>1500</v>
      </c>
      <c r="K710" s="5">
        <v>2018</v>
      </c>
      <c r="L710" s="5" t="s">
        <v>89</v>
      </c>
      <c r="M710" s="5" t="s">
        <v>90</v>
      </c>
      <c r="N710" s="5" t="s">
        <v>91</v>
      </c>
      <c r="O710" s="5" t="s">
        <v>92</v>
      </c>
      <c r="P710" s="5" t="s">
        <v>93</v>
      </c>
      <c r="Q710" s="1" t="s">
        <v>93</v>
      </c>
      <c r="R710" s="5" t="s">
        <v>93</v>
      </c>
      <c r="S710" s="5" t="s">
        <v>93</v>
      </c>
      <c r="T710" s="5" t="s">
        <v>93</v>
      </c>
      <c r="U710" s="5" t="s">
        <v>93</v>
      </c>
      <c r="V710" s="5" t="s">
        <v>93</v>
      </c>
      <c r="W710" s="5" t="s">
        <v>93</v>
      </c>
      <c r="X710" s="5">
        <v>1500</v>
      </c>
      <c r="Y710" s="5" t="s">
        <v>94</v>
      </c>
    </row>
    <row r="711" spans="1:25" hidden="1" x14ac:dyDescent="0.25">
      <c r="A711" s="5" t="s">
        <v>2024</v>
      </c>
      <c r="B711" s="5" t="s">
        <v>2025</v>
      </c>
      <c r="C711" s="5" t="s">
        <v>2017</v>
      </c>
      <c r="D711" s="5">
        <v>130</v>
      </c>
      <c r="E711" s="5" t="s">
        <v>354</v>
      </c>
      <c r="F711" s="5" t="s">
        <v>40</v>
      </c>
      <c r="G711" s="5" t="s">
        <v>123</v>
      </c>
      <c r="H711" s="5" t="s">
        <v>118</v>
      </c>
      <c r="I711" s="5" t="s">
        <v>95</v>
      </c>
      <c r="J711" s="5">
        <v>1050</v>
      </c>
      <c r="K711" s="5">
        <v>2018</v>
      </c>
      <c r="L711" s="5" t="s">
        <v>89</v>
      </c>
      <c r="M711" s="5" t="s">
        <v>90</v>
      </c>
      <c r="N711" s="5" t="s">
        <v>91</v>
      </c>
      <c r="O711" s="5" t="s">
        <v>92</v>
      </c>
      <c r="P711" s="5" t="s">
        <v>93</v>
      </c>
      <c r="Q711" s="5" t="s">
        <v>93</v>
      </c>
      <c r="R711" s="5" t="s">
        <v>93</v>
      </c>
      <c r="S711" s="5" t="s">
        <v>93</v>
      </c>
      <c r="T711" s="5" t="s">
        <v>93</v>
      </c>
      <c r="U711" s="5" t="s">
        <v>93</v>
      </c>
      <c r="V711" s="5" t="s">
        <v>93</v>
      </c>
      <c r="W711" s="5" t="s">
        <v>93</v>
      </c>
      <c r="X711" s="5">
        <v>1050</v>
      </c>
      <c r="Y711" s="5" t="s">
        <v>120</v>
      </c>
    </row>
    <row r="712" spans="1:25" hidden="1" x14ac:dyDescent="0.25">
      <c r="A712" s="5" t="s">
        <v>2026</v>
      </c>
      <c r="B712" s="5" t="s">
        <v>2027</v>
      </c>
      <c r="C712" s="5" t="s">
        <v>2017</v>
      </c>
      <c r="D712" s="5">
        <v>130</v>
      </c>
      <c r="E712" s="5" t="s">
        <v>354</v>
      </c>
      <c r="F712" s="5" t="s">
        <v>40</v>
      </c>
      <c r="G712" s="5" t="s">
        <v>123</v>
      </c>
      <c r="H712" s="5" t="s">
        <v>118</v>
      </c>
      <c r="I712" s="5" t="s">
        <v>71</v>
      </c>
      <c r="J712" s="5" t="s">
        <v>121</v>
      </c>
      <c r="K712" s="5">
        <v>2018</v>
      </c>
      <c r="L712" s="5" t="s">
        <v>89</v>
      </c>
      <c r="M712" s="5" t="s">
        <v>90</v>
      </c>
      <c r="N712" s="5" t="s">
        <v>91</v>
      </c>
      <c r="O712" s="5" t="s">
        <v>92</v>
      </c>
      <c r="P712" s="5" t="s">
        <v>93</v>
      </c>
      <c r="Q712" s="5" t="s">
        <v>93</v>
      </c>
      <c r="R712" s="5" t="s">
        <v>93</v>
      </c>
      <c r="S712" s="5" t="s">
        <v>93</v>
      </c>
      <c r="T712" s="5" t="s">
        <v>93</v>
      </c>
      <c r="U712" s="5" t="s">
        <v>93</v>
      </c>
      <c r="V712" s="5" t="s">
        <v>93</v>
      </c>
      <c r="W712" s="5" t="s">
        <v>93</v>
      </c>
      <c r="X712" s="5" t="s">
        <v>121</v>
      </c>
      <c r="Y712" s="5" t="s">
        <v>120</v>
      </c>
    </row>
    <row r="713" spans="1:25" hidden="1" x14ac:dyDescent="0.25">
      <c r="A713" s="5" t="s">
        <v>2028</v>
      </c>
      <c r="B713" s="5" t="s">
        <v>2029</v>
      </c>
      <c r="C713" s="5" t="s">
        <v>2030</v>
      </c>
      <c r="D713" s="5">
        <v>131</v>
      </c>
      <c r="E713" s="5" t="s">
        <v>355</v>
      </c>
      <c r="F713" s="5" t="s">
        <v>39</v>
      </c>
      <c r="G713" s="5" t="s">
        <v>106</v>
      </c>
      <c r="H713" s="5" t="s">
        <v>208</v>
      </c>
      <c r="I713" s="5" t="s">
        <v>15</v>
      </c>
      <c r="J713" s="5">
        <v>758</v>
      </c>
      <c r="K713" s="5">
        <v>2018</v>
      </c>
      <c r="L713" s="5" t="s">
        <v>89</v>
      </c>
      <c r="M713" s="5" t="s">
        <v>90</v>
      </c>
      <c r="N713" s="5" t="s">
        <v>91</v>
      </c>
      <c r="O713" s="5" t="s">
        <v>92</v>
      </c>
      <c r="P713" s="5" t="s">
        <v>93</v>
      </c>
      <c r="Q713" s="5" t="s">
        <v>93</v>
      </c>
      <c r="R713" s="5" t="s">
        <v>93</v>
      </c>
      <c r="S713" s="5" t="s">
        <v>93</v>
      </c>
      <c r="T713" s="5" t="s">
        <v>93</v>
      </c>
      <c r="U713" s="5" t="s">
        <v>93</v>
      </c>
      <c r="V713" s="5" t="s">
        <v>93</v>
      </c>
      <c r="W713" s="5" t="s">
        <v>93</v>
      </c>
      <c r="X713" s="5">
        <v>758</v>
      </c>
      <c r="Y713" s="5" t="s">
        <v>104</v>
      </c>
    </row>
    <row r="714" spans="1:25" hidden="1" x14ac:dyDescent="0.25">
      <c r="A714" s="5" t="s">
        <v>2031</v>
      </c>
      <c r="B714" s="5" t="s">
        <v>2032</v>
      </c>
      <c r="C714" s="5" t="s">
        <v>2030</v>
      </c>
      <c r="D714" s="5">
        <v>131</v>
      </c>
      <c r="E714" s="5" t="s">
        <v>355</v>
      </c>
      <c r="F714" s="5" t="s">
        <v>39</v>
      </c>
      <c r="G714" s="5" t="s">
        <v>106</v>
      </c>
      <c r="H714" s="5" t="s">
        <v>208</v>
      </c>
      <c r="I714" s="5" t="s">
        <v>95</v>
      </c>
      <c r="J714" s="5">
        <v>800</v>
      </c>
      <c r="K714" s="5">
        <v>2018</v>
      </c>
      <c r="L714" s="5" t="s">
        <v>89</v>
      </c>
      <c r="M714" s="5" t="s">
        <v>90</v>
      </c>
      <c r="N714" s="5" t="s">
        <v>91</v>
      </c>
      <c r="O714" s="5" t="s">
        <v>92</v>
      </c>
      <c r="P714" s="5" t="s">
        <v>93</v>
      </c>
      <c r="Q714" s="5" t="s">
        <v>93</v>
      </c>
      <c r="R714" s="5" t="s">
        <v>93</v>
      </c>
      <c r="S714" s="5" t="s">
        <v>93</v>
      </c>
      <c r="T714" s="5" t="s">
        <v>93</v>
      </c>
      <c r="U714" s="5" t="s">
        <v>93</v>
      </c>
      <c r="V714" s="5" t="s">
        <v>93</v>
      </c>
      <c r="W714" s="5" t="s">
        <v>93</v>
      </c>
      <c r="X714" s="5">
        <v>800</v>
      </c>
      <c r="Y714" s="5" t="s">
        <v>104</v>
      </c>
    </row>
    <row r="715" spans="1:25" hidden="1" x14ac:dyDescent="0.25">
      <c r="A715" s="5" t="s">
        <v>2033</v>
      </c>
      <c r="B715" s="5" t="s">
        <v>2034</v>
      </c>
      <c r="C715" s="5" t="s">
        <v>2030</v>
      </c>
      <c r="D715" s="5">
        <v>131</v>
      </c>
      <c r="E715" s="5" t="s">
        <v>355</v>
      </c>
      <c r="F715" s="5" t="s">
        <v>39</v>
      </c>
      <c r="G715" s="5" t="s">
        <v>106</v>
      </c>
      <c r="H715" s="5" t="s">
        <v>208</v>
      </c>
      <c r="I715" s="5" t="s">
        <v>14</v>
      </c>
      <c r="J715" s="5">
        <v>0</v>
      </c>
      <c r="K715" s="5">
        <v>2018</v>
      </c>
      <c r="L715" s="5" t="s">
        <v>89</v>
      </c>
      <c r="M715" s="5" t="s">
        <v>90</v>
      </c>
      <c r="N715" s="5" t="s">
        <v>91</v>
      </c>
      <c r="O715" s="5" t="s">
        <v>92</v>
      </c>
      <c r="P715" s="5" t="s">
        <v>93</v>
      </c>
      <c r="Q715" s="5" t="s">
        <v>93</v>
      </c>
      <c r="R715" s="5" t="s">
        <v>93</v>
      </c>
      <c r="S715" s="5" t="s">
        <v>93</v>
      </c>
      <c r="T715" s="5" t="s">
        <v>93</v>
      </c>
      <c r="U715" s="5" t="s">
        <v>93</v>
      </c>
      <c r="V715" s="5" t="s">
        <v>93</v>
      </c>
      <c r="W715" s="5" t="s">
        <v>93</v>
      </c>
      <c r="X715" s="5">
        <v>0</v>
      </c>
      <c r="Y715" s="5" t="s">
        <v>104</v>
      </c>
    </row>
    <row r="716" spans="1:25" hidden="1" x14ac:dyDescent="0.25">
      <c r="A716" s="5" t="s">
        <v>2035</v>
      </c>
      <c r="B716" s="5" t="s">
        <v>2036</v>
      </c>
      <c r="C716" s="5" t="s">
        <v>2030</v>
      </c>
      <c r="D716" s="5">
        <v>131</v>
      </c>
      <c r="E716" s="5" t="s">
        <v>355</v>
      </c>
      <c r="F716" s="5" t="s">
        <v>39</v>
      </c>
      <c r="G716" s="5" t="s">
        <v>106</v>
      </c>
      <c r="H716" s="5" t="s">
        <v>208</v>
      </c>
      <c r="I716" s="5" t="s">
        <v>71</v>
      </c>
      <c r="J716" s="5" t="s">
        <v>121</v>
      </c>
      <c r="K716" s="5">
        <v>2018</v>
      </c>
      <c r="L716" s="5" t="s">
        <v>89</v>
      </c>
      <c r="M716" s="5" t="s">
        <v>90</v>
      </c>
      <c r="N716" s="5" t="s">
        <v>91</v>
      </c>
      <c r="O716" s="5" t="s">
        <v>92</v>
      </c>
      <c r="P716" s="5" t="s">
        <v>93</v>
      </c>
      <c r="Q716" s="5" t="s">
        <v>93</v>
      </c>
      <c r="R716" s="5" t="s">
        <v>93</v>
      </c>
      <c r="S716" s="5" t="s">
        <v>93</v>
      </c>
      <c r="T716" s="5" t="s">
        <v>93</v>
      </c>
      <c r="U716" s="5" t="s">
        <v>93</v>
      </c>
      <c r="V716" s="5" t="s">
        <v>93</v>
      </c>
      <c r="W716" s="5" t="s">
        <v>93</v>
      </c>
      <c r="X716" s="5" t="s">
        <v>121</v>
      </c>
      <c r="Y716" s="5" t="s">
        <v>104</v>
      </c>
    </row>
    <row r="717" spans="1:25" hidden="1" x14ac:dyDescent="0.25">
      <c r="A717" s="5" t="s">
        <v>2037</v>
      </c>
      <c r="B717" s="5" t="s">
        <v>2038</v>
      </c>
      <c r="C717" s="5" t="s">
        <v>2030</v>
      </c>
      <c r="D717" s="5">
        <v>131</v>
      </c>
      <c r="E717" s="5" t="s">
        <v>355</v>
      </c>
      <c r="F717" s="5" t="s">
        <v>39</v>
      </c>
      <c r="G717" s="5" t="s">
        <v>106</v>
      </c>
      <c r="H717" s="5" t="s">
        <v>208</v>
      </c>
      <c r="I717" s="5" t="s">
        <v>9</v>
      </c>
      <c r="J717" s="5">
        <v>42</v>
      </c>
      <c r="K717" s="5">
        <v>2018</v>
      </c>
      <c r="L717" s="5" t="s">
        <v>89</v>
      </c>
      <c r="M717" s="5" t="s">
        <v>90</v>
      </c>
      <c r="N717" s="5" t="s">
        <v>91</v>
      </c>
      <c r="O717" s="5" t="s">
        <v>92</v>
      </c>
      <c r="P717" s="5" t="s">
        <v>93</v>
      </c>
      <c r="Q717" s="5" t="s">
        <v>93</v>
      </c>
      <c r="R717" s="5" t="s">
        <v>93</v>
      </c>
      <c r="S717" s="5" t="s">
        <v>93</v>
      </c>
      <c r="T717" s="5" t="s">
        <v>93</v>
      </c>
      <c r="U717" s="5" t="s">
        <v>93</v>
      </c>
      <c r="V717" s="5" t="s">
        <v>93</v>
      </c>
      <c r="W717" s="5" t="s">
        <v>93</v>
      </c>
      <c r="X717" s="5">
        <v>42</v>
      </c>
      <c r="Y717" s="5" t="s">
        <v>104</v>
      </c>
    </row>
    <row r="718" spans="1:25" hidden="1" x14ac:dyDescent="0.25">
      <c r="A718" s="5" t="s">
        <v>2039</v>
      </c>
      <c r="B718" s="5" t="s">
        <v>2040</v>
      </c>
      <c r="C718" s="5" t="s">
        <v>2041</v>
      </c>
      <c r="D718" s="5">
        <v>132</v>
      </c>
      <c r="E718" s="5" t="s">
        <v>356</v>
      </c>
      <c r="F718" s="5" t="s">
        <v>39</v>
      </c>
      <c r="G718" s="5" t="s">
        <v>111</v>
      </c>
      <c r="H718" s="5" t="s">
        <v>111</v>
      </c>
      <c r="I718" s="5" t="s">
        <v>11</v>
      </c>
      <c r="J718" s="5">
        <v>6203</v>
      </c>
      <c r="K718" s="5">
        <v>2018</v>
      </c>
      <c r="L718" s="5" t="s">
        <v>89</v>
      </c>
      <c r="M718" s="5" t="s">
        <v>90</v>
      </c>
      <c r="N718" s="5" t="s">
        <v>91</v>
      </c>
      <c r="O718" s="5">
        <v>6203</v>
      </c>
      <c r="P718" s="5">
        <v>0</v>
      </c>
      <c r="Q718" s="5">
        <v>0</v>
      </c>
      <c r="R718" s="5">
        <v>0</v>
      </c>
      <c r="S718" s="5">
        <v>0</v>
      </c>
      <c r="T718" s="5">
        <v>0.32571864502434372</v>
      </c>
      <c r="U718" s="5">
        <v>0.10810099388408168</v>
      </c>
      <c r="V718" s="5">
        <v>-605.13479255403035</v>
      </c>
      <c r="W718" s="5">
        <v>5597.8652074459696</v>
      </c>
      <c r="X718" s="5">
        <v>6203</v>
      </c>
      <c r="Y718" s="5" t="s">
        <v>104</v>
      </c>
    </row>
    <row r="719" spans="1:25" hidden="1" x14ac:dyDescent="0.25">
      <c r="A719" s="5" t="s">
        <v>2042</v>
      </c>
      <c r="B719" s="5" t="s">
        <v>2043</v>
      </c>
      <c r="C719" s="5" t="s">
        <v>2041</v>
      </c>
      <c r="D719" s="5">
        <v>132</v>
      </c>
      <c r="E719" s="5" t="s">
        <v>356</v>
      </c>
      <c r="F719" s="5" t="s">
        <v>39</v>
      </c>
      <c r="G719" s="5" t="s">
        <v>111</v>
      </c>
      <c r="H719" s="5" t="s">
        <v>111</v>
      </c>
      <c r="I719" s="5" t="s">
        <v>4</v>
      </c>
      <c r="J719" s="5">
        <v>9407</v>
      </c>
      <c r="K719" s="5">
        <v>2018</v>
      </c>
      <c r="L719" s="5" t="s">
        <v>89</v>
      </c>
      <c r="M719" s="5" t="s">
        <v>90</v>
      </c>
      <c r="N719" s="5" t="s">
        <v>91</v>
      </c>
      <c r="O719" s="5">
        <v>9407</v>
      </c>
      <c r="P719" s="5">
        <v>0</v>
      </c>
      <c r="Q719" s="5">
        <v>0</v>
      </c>
      <c r="R719" s="5">
        <v>0</v>
      </c>
      <c r="S719" s="5">
        <v>0</v>
      </c>
      <c r="T719" s="5">
        <v>0.32556109576565817</v>
      </c>
      <c r="U719" s="5">
        <v>0.10796930644739208</v>
      </c>
      <c r="V719" s="5">
        <v>-916.69260135668083</v>
      </c>
      <c r="W719" s="5">
        <v>8490.3073986433192</v>
      </c>
      <c r="X719" s="5">
        <v>9407</v>
      </c>
      <c r="Y719" s="5" t="s">
        <v>104</v>
      </c>
    </row>
    <row r="720" spans="1:25" hidden="1" x14ac:dyDescent="0.25">
      <c r="A720" s="5" t="s">
        <v>2044</v>
      </c>
      <c r="B720" s="5" t="s">
        <v>2045</v>
      </c>
      <c r="C720" s="5" t="s">
        <v>2041</v>
      </c>
      <c r="D720" s="5">
        <v>132</v>
      </c>
      <c r="E720" s="5" t="s">
        <v>356</v>
      </c>
      <c r="F720" s="5" t="s">
        <v>39</v>
      </c>
      <c r="G720" s="5" t="s">
        <v>111</v>
      </c>
      <c r="H720" s="5" t="s">
        <v>111</v>
      </c>
      <c r="I720" s="5" t="s">
        <v>5</v>
      </c>
      <c r="J720" s="5">
        <v>1530</v>
      </c>
      <c r="K720" s="5">
        <v>2018</v>
      </c>
      <c r="L720" s="5" t="s">
        <v>89</v>
      </c>
      <c r="M720" s="5" t="s">
        <v>90</v>
      </c>
      <c r="N720" s="5" t="s">
        <v>91</v>
      </c>
      <c r="O720" s="5">
        <v>1530</v>
      </c>
      <c r="P720" s="5">
        <v>0</v>
      </c>
      <c r="Q720" s="5">
        <v>0</v>
      </c>
      <c r="R720" s="5">
        <v>0</v>
      </c>
      <c r="S720" s="5">
        <v>0</v>
      </c>
      <c r="T720" s="5">
        <v>0.32560862236674715</v>
      </c>
      <c r="U720" s="5">
        <v>0.10800903152337256</v>
      </c>
      <c r="V720" s="5">
        <v>-149.14482962612396</v>
      </c>
      <c r="W720" s="5">
        <v>1380.855170373876</v>
      </c>
      <c r="X720" s="5">
        <v>1530</v>
      </c>
      <c r="Y720" s="5" t="s">
        <v>104</v>
      </c>
    </row>
    <row r="721" spans="1:25" hidden="1" x14ac:dyDescent="0.25">
      <c r="A721" s="5" t="s">
        <v>2046</v>
      </c>
      <c r="B721" s="5" t="s">
        <v>2047</v>
      </c>
      <c r="C721" s="5" t="s">
        <v>2041</v>
      </c>
      <c r="D721" s="5">
        <v>132</v>
      </c>
      <c r="E721" s="5" t="s">
        <v>356</v>
      </c>
      <c r="F721" s="5" t="s">
        <v>39</v>
      </c>
      <c r="G721" s="5" t="s">
        <v>111</v>
      </c>
      <c r="H721" s="5" t="s">
        <v>111</v>
      </c>
      <c r="I721" s="5" t="s">
        <v>9</v>
      </c>
      <c r="J721" s="5">
        <v>8368</v>
      </c>
      <c r="K721" s="5">
        <v>2018</v>
      </c>
      <c r="L721" s="5" t="s">
        <v>89</v>
      </c>
      <c r="M721" s="5" t="s">
        <v>90</v>
      </c>
      <c r="N721" s="5" t="s">
        <v>91</v>
      </c>
      <c r="O721" s="5">
        <v>8368</v>
      </c>
      <c r="P721" s="5">
        <v>0</v>
      </c>
      <c r="Q721" s="5">
        <v>0</v>
      </c>
      <c r="R721" s="5">
        <v>0</v>
      </c>
      <c r="S721" s="5">
        <v>0</v>
      </c>
      <c r="T721" s="5">
        <v>0.32589176589556101</v>
      </c>
      <c r="U721" s="5">
        <v>0.10824569684211727</v>
      </c>
      <c r="V721" s="5">
        <v>-817.3277764631639</v>
      </c>
      <c r="W721" s="5">
        <v>7550.6722235368361</v>
      </c>
      <c r="X721" s="5">
        <v>8368</v>
      </c>
      <c r="Y721" s="5" t="s">
        <v>104</v>
      </c>
    </row>
    <row r="722" spans="1:25" hidden="1" x14ac:dyDescent="0.25">
      <c r="A722" s="5" t="s">
        <v>2048</v>
      </c>
      <c r="B722" s="5" t="s">
        <v>2049</v>
      </c>
      <c r="C722" s="5" t="s">
        <v>2041</v>
      </c>
      <c r="D722" s="5">
        <v>132</v>
      </c>
      <c r="E722" s="5" t="s">
        <v>356</v>
      </c>
      <c r="F722" s="5" t="s">
        <v>39</v>
      </c>
      <c r="G722" s="5" t="s">
        <v>111</v>
      </c>
      <c r="H722" s="5" t="s">
        <v>111</v>
      </c>
      <c r="I722" s="5" t="s">
        <v>95</v>
      </c>
      <c r="J722" s="5">
        <v>25508</v>
      </c>
      <c r="K722" s="5">
        <v>2018</v>
      </c>
      <c r="L722" s="5" t="s">
        <v>89</v>
      </c>
      <c r="M722" s="5" t="s">
        <v>90</v>
      </c>
      <c r="N722" s="5" t="s">
        <v>91</v>
      </c>
      <c r="O722" s="5">
        <v>25508</v>
      </c>
      <c r="P722" s="5">
        <v>0</v>
      </c>
      <c r="Q722" s="5">
        <v>0</v>
      </c>
      <c r="R722" s="5">
        <v>0</v>
      </c>
      <c r="S722" s="5">
        <v>0</v>
      </c>
      <c r="T722" s="5">
        <v>0.32571072189595135</v>
      </c>
      <c r="U722" s="5">
        <v>0.10809437134280635</v>
      </c>
      <c r="V722" s="5">
        <v>-2488.2999999999993</v>
      </c>
      <c r="W722" s="5">
        <v>23019.7</v>
      </c>
      <c r="X722" s="5">
        <v>25508</v>
      </c>
      <c r="Y722" s="5" t="s">
        <v>104</v>
      </c>
    </row>
    <row r="723" spans="1:25" hidden="1" x14ac:dyDescent="0.25">
      <c r="A723" s="5" t="s">
        <v>2050</v>
      </c>
      <c r="B723" s="5" t="s">
        <v>2051</v>
      </c>
      <c r="C723" s="5" t="s">
        <v>2041</v>
      </c>
      <c r="D723" s="5">
        <v>132</v>
      </c>
      <c r="E723" s="5" t="s">
        <v>356</v>
      </c>
      <c r="F723" s="5" t="s">
        <v>39</v>
      </c>
      <c r="G723" s="5" t="s">
        <v>111</v>
      </c>
      <c r="H723" s="5" t="s">
        <v>111</v>
      </c>
      <c r="I723" s="5" t="s">
        <v>71</v>
      </c>
      <c r="J723" s="5">
        <v>25508</v>
      </c>
      <c r="K723" s="5">
        <v>2018</v>
      </c>
      <c r="L723" s="5" t="s">
        <v>89</v>
      </c>
      <c r="M723" s="5" t="s">
        <v>90</v>
      </c>
      <c r="N723" s="5" t="s">
        <v>91</v>
      </c>
      <c r="O723" s="5">
        <v>25508</v>
      </c>
      <c r="P723" s="5">
        <v>0</v>
      </c>
      <c r="Q723" s="5">
        <v>0</v>
      </c>
      <c r="R723" s="5">
        <v>0</v>
      </c>
      <c r="S723" s="5">
        <v>0</v>
      </c>
      <c r="T723" s="5">
        <v>0.32571072189595135</v>
      </c>
      <c r="U723" s="5">
        <v>0.10809437134280635</v>
      </c>
      <c r="V723" s="5">
        <v>-2488.2999999999993</v>
      </c>
      <c r="W723" s="5">
        <v>23019.7</v>
      </c>
      <c r="X723" s="5">
        <v>25508</v>
      </c>
      <c r="Y723" s="5" t="s">
        <v>104</v>
      </c>
    </row>
    <row r="724" spans="1:25" hidden="1" x14ac:dyDescent="0.25">
      <c r="A724" s="5" t="s">
        <v>2052</v>
      </c>
      <c r="B724" s="5" t="s">
        <v>2053</v>
      </c>
      <c r="C724" s="5" t="s">
        <v>2054</v>
      </c>
      <c r="D724" s="5">
        <v>133</v>
      </c>
      <c r="E724" s="5" t="s">
        <v>357</v>
      </c>
      <c r="F724" s="5" t="s">
        <v>39</v>
      </c>
      <c r="G724" s="5" t="s">
        <v>358</v>
      </c>
      <c r="H724" s="5" t="s">
        <v>313</v>
      </c>
      <c r="I724" s="5" t="s">
        <v>11</v>
      </c>
      <c r="J724" s="5">
        <v>0</v>
      </c>
      <c r="K724" s="5">
        <v>2018</v>
      </c>
      <c r="L724" s="5" t="s">
        <v>89</v>
      </c>
      <c r="M724" s="5" t="s">
        <v>90</v>
      </c>
      <c r="N724" s="5" t="s">
        <v>91</v>
      </c>
      <c r="O724" s="5">
        <v>0</v>
      </c>
      <c r="P724" s="5">
        <v>0</v>
      </c>
      <c r="Q724" s="5" t="s">
        <v>93</v>
      </c>
      <c r="R724" s="5">
        <v>0</v>
      </c>
      <c r="S724" s="5" t="s">
        <v>93</v>
      </c>
      <c r="T724" s="5" t="s">
        <v>93</v>
      </c>
      <c r="U724" s="5" t="s">
        <v>93</v>
      </c>
      <c r="V724" s="5">
        <v>0</v>
      </c>
      <c r="W724" s="5">
        <v>0</v>
      </c>
      <c r="X724" s="5">
        <v>0</v>
      </c>
      <c r="Y724" s="5" t="s">
        <v>104</v>
      </c>
    </row>
    <row r="725" spans="1:25" hidden="1" x14ac:dyDescent="0.25">
      <c r="A725" s="5" t="s">
        <v>2055</v>
      </c>
      <c r="B725" s="5" t="s">
        <v>2056</v>
      </c>
      <c r="C725" s="5" t="s">
        <v>2054</v>
      </c>
      <c r="D725" s="5">
        <v>133</v>
      </c>
      <c r="E725" s="5" t="s">
        <v>357</v>
      </c>
      <c r="F725" s="5" t="s">
        <v>39</v>
      </c>
      <c r="G725" s="5" t="s">
        <v>358</v>
      </c>
      <c r="H725" s="5" t="s">
        <v>313</v>
      </c>
      <c r="I725" s="5" t="s">
        <v>5</v>
      </c>
      <c r="J725" s="5">
        <v>0</v>
      </c>
      <c r="K725" s="5">
        <v>2018</v>
      </c>
      <c r="L725" s="5" t="s">
        <v>89</v>
      </c>
      <c r="M725" s="5" t="s">
        <v>90</v>
      </c>
      <c r="N725" s="5" t="s">
        <v>91</v>
      </c>
      <c r="O725" s="5">
        <v>0</v>
      </c>
      <c r="P725" s="5">
        <v>0</v>
      </c>
      <c r="Q725" s="5" t="s">
        <v>93</v>
      </c>
      <c r="R725" s="5">
        <v>0</v>
      </c>
      <c r="S725" s="5" t="s">
        <v>93</v>
      </c>
      <c r="T725" s="5" t="s">
        <v>93</v>
      </c>
      <c r="U725" s="5" t="s">
        <v>93</v>
      </c>
      <c r="V725" s="5">
        <v>0</v>
      </c>
      <c r="W725" s="5">
        <v>0</v>
      </c>
      <c r="X725" s="5">
        <v>0</v>
      </c>
      <c r="Y725" s="5" t="s">
        <v>104</v>
      </c>
    </row>
    <row r="726" spans="1:25" hidden="1" x14ac:dyDescent="0.25">
      <c r="A726" s="5" t="s">
        <v>2057</v>
      </c>
      <c r="B726" s="5" t="s">
        <v>2058</v>
      </c>
      <c r="C726" s="5" t="s">
        <v>2054</v>
      </c>
      <c r="D726" s="5">
        <v>133</v>
      </c>
      <c r="E726" s="5" t="s">
        <v>357</v>
      </c>
      <c r="F726" s="5" t="s">
        <v>39</v>
      </c>
      <c r="G726" s="5" t="s">
        <v>358</v>
      </c>
      <c r="H726" s="5" t="s">
        <v>313</v>
      </c>
      <c r="I726" s="5" t="s">
        <v>95</v>
      </c>
      <c r="J726" s="5">
        <v>0</v>
      </c>
      <c r="K726" s="5">
        <v>2018</v>
      </c>
      <c r="L726" s="5" t="s">
        <v>89</v>
      </c>
      <c r="M726" s="5" t="s">
        <v>90</v>
      </c>
      <c r="N726" s="5" t="s">
        <v>91</v>
      </c>
      <c r="O726" s="5">
        <v>0</v>
      </c>
      <c r="P726" s="5">
        <v>0</v>
      </c>
      <c r="Q726" s="5" t="s">
        <v>93</v>
      </c>
      <c r="R726" s="5">
        <v>0</v>
      </c>
      <c r="S726" s="5" t="s">
        <v>93</v>
      </c>
      <c r="T726" s="5" t="s">
        <v>93</v>
      </c>
      <c r="U726" s="5" t="s">
        <v>93</v>
      </c>
      <c r="V726" s="5">
        <v>0</v>
      </c>
      <c r="W726" s="5">
        <v>0</v>
      </c>
      <c r="X726" s="5">
        <v>0</v>
      </c>
      <c r="Y726" s="5" t="s">
        <v>104</v>
      </c>
    </row>
    <row r="727" spans="1:25" hidden="1" x14ac:dyDescent="0.25">
      <c r="A727" s="5" t="s">
        <v>2059</v>
      </c>
      <c r="B727" s="5" t="s">
        <v>2060</v>
      </c>
      <c r="C727" s="5" t="s">
        <v>2054</v>
      </c>
      <c r="D727" s="5">
        <v>133</v>
      </c>
      <c r="E727" s="5" t="s">
        <v>357</v>
      </c>
      <c r="F727" s="5" t="s">
        <v>39</v>
      </c>
      <c r="G727" s="5" t="s">
        <v>358</v>
      </c>
      <c r="H727" s="5" t="s">
        <v>313</v>
      </c>
      <c r="I727" s="5" t="s">
        <v>71</v>
      </c>
      <c r="J727" s="5">
        <v>0</v>
      </c>
      <c r="K727" s="5">
        <v>2018</v>
      </c>
      <c r="L727" s="5" t="s">
        <v>89</v>
      </c>
      <c r="M727" s="5" t="s">
        <v>90</v>
      </c>
      <c r="N727" s="5" t="s">
        <v>91</v>
      </c>
      <c r="O727" s="5">
        <v>0</v>
      </c>
      <c r="P727" s="5">
        <v>0</v>
      </c>
      <c r="Q727" s="5" t="s">
        <v>93</v>
      </c>
      <c r="R727" s="5">
        <v>0</v>
      </c>
      <c r="S727" s="5" t="s">
        <v>93</v>
      </c>
      <c r="T727" s="5" t="s">
        <v>93</v>
      </c>
      <c r="U727" s="5" t="s">
        <v>93</v>
      </c>
      <c r="V727" s="5">
        <v>0</v>
      </c>
      <c r="W727" s="5">
        <v>0</v>
      </c>
      <c r="X727" s="5">
        <v>0</v>
      </c>
      <c r="Y727" s="5" t="s">
        <v>104</v>
      </c>
    </row>
    <row r="728" spans="1:25" hidden="1" x14ac:dyDescent="0.25">
      <c r="A728" s="5" t="s">
        <v>2061</v>
      </c>
      <c r="B728" s="5" t="s">
        <v>2062</v>
      </c>
      <c r="C728" s="5" t="s">
        <v>2063</v>
      </c>
      <c r="D728" s="5">
        <v>134</v>
      </c>
      <c r="E728" s="5" t="s">
        <v>359</v>
      </c>
      <c r="F728" s="5" t="s">
        <v>39</v>
      </c>
      <c r="G728" s="5" t="s">
        <v>102</v>
      </c>
      <c r="H728" s="5" t="s">
        <v>208</v>
      </c>
      <c r="I728" s="5" t="s">
        <v>16</v>
      </c>
      <c r="J728" s="5">
        <v>1244</v>
      </c>
      <c r="K728" s="5">
        <v>2018</v>
      </c>
      <c r="L728" s="5" t="s">
        <v>89</v>
      </c>
      <c r="M728" s="5" t="s">
        <v>90</v>
      </c>
      <c r="N728" s="5" t="s">
        <v>91</v>
      </c>
      <c r="O728" s="5">
        <v>1244</v>
      </c>
      <c r="P728" s="5">
        <v>0</v>
      </c>
      <c r="Q728" s="5">
        <v>0</v>
      </c>
      <c r="R728" s="5">
        <v>0</v>
      </c>
      <c r="S728" s="5">
        <v>0</v>
      </c>
      <c r="T728" s="5">
        <v>0.20281304910693074</v>
      </c>
      <c r="U728" s="5">
        <v>0.20281304910693074</v>
      </c>
      <c r="V728" s="5">
        <v>-209.75781172007578</v>
      </c>
      <c r="W728" s="5">
        <v>1034.2421882799242</v>
      </c>
      <c r="X728" s="5">
        <v>1244</v>
      </c>
      <c r="Y728" s="5" t="s">
        <v>120</v>
      </c>
    </row>
    <row r="729" spans="1:25" hidden="1" x14ac:dyDescent="0.25">
      <c r="A729" s="5" t="s">
        <v>2064</v>
      </c>
      <c r="B729" s="5" t="s">
        <v>2065</v>
      </c>
      <c r="C729" s="5" t="s">
        <v>2063</v>
      </c>
      <c r="D729" s="5">
        <v>134</v>
      </c>
      <c r="E729" s="5" t="s">
        <v>359</v>
      </c>
      <c r="F729" s="5" t="s">
        <v>39</v>
      </c>
      <c r="G729" s="5" t="s">
        <v>102</v>
      </c>
      <c r="H729" s="5" t="s">
        <v>208</v>
      </c>
      <c r="I729" s="5" t="s">
        <v>15</v>
      </c>
      <c r="J729" s="5">
        <v>1244</v>
      </c>
      <c r="K729" s="5">
        <v>2018</v>
      </c>
      <c r="L729" s="5" t="s">
        <v>89</v>
      </c>
      <c r="M729" s="5" t="s">
        <v>90</v>
      </c>
      <c r="N729" s="5" t="s">
        <v>91</v>
      </c>
      <c r="O729" s="5">
        <v>1244</v>
      </c>
      <c r="P729" s="5">
        <v>0</v>
      </c>
      <c r="Q729" s="5">
        <v>0</v>
      </c>
      <c r="R729" s="5">
        <v>0</v>
      </c>
      <c r="S729" s="5">
        <v>0</v>
      </c>
      <c r="T729" s="5">
        <v>0.20281304910693074</v>
      </c>
      <c r="U729" s="5">
        <v>0.20281304910693074</v>
      </c>
      <c r="V729" s="5">
        <v>-209.75781172007578</v>
      </c>
      <c r="W729" s="5">
        <v>1034.2421882799242</v>
      </c>
      <c r="X729" s="5">
        <v>1244</v>
      </c>
      <c r="Y729" s="5" t="s">
        <v>120</v>
      </c>
    </row>
    <row r="730" spans="1:25" hidden="1" x14ac:dyDescent="0.25">
      <c r="A730" s="5" t="s">
        <v>2066</v>
      </c>
      <c r="B730" s="5" t="s">
        <v>2067</v>
      </c>
      <c r="C730" s="5" t="s">
        <v>2063</v>
      </c>
      <c r="D730" s="5">
        <v>134</v>
      </c>
      <c r="E730" s="5" t="s">
        <v>359</v>
      </c>
      <c r="F730" s="5" t="s">
        <v>39</v>
      </c>
      <c r="G730" s="5" t="s">
        <v>102</v>
      </c>
      <c r="H730" s="5" t="s">
        <v>208</v>
      </c>
      <c r="I730" s="5" t="s">
        <v>11</v>
      </c>
      <c r="J730" s="5">
        <v>37</v>
      </c>
      <c r="K730" s="5">
        <v>2018</v>
      </c>
      <c r="L730" s="5" t="s">
        <v>89</v>
      </c>
      <c r="M730" s="5" t="s">
        <v>90</v>
      </c>
      <c r="N730" s="5" t="s">
        <v>91</v>
      </c>
      <c r="O730" s="5">
        <v>37</v>
      </c>
      <c r="P730" s="5">
        <v>0</v>
      </c>
      <c r="Q730" s="5">
        <v>0</v>
      </c>
      <c r="R730" s="5">
        <v>0</v>
      </c>
      <c r="S730" s="5">
        <v>0</v>
      </c>
      <c r="T730" s="5">
        <v>0.20942533949202249</v>
      </c>
      <c r="U730" s="5">
        <v>0.20942533949202249</v>
      </c>
      <c r="V730" s="5">
        <v>-6.4069581711091175</v>
      </c>
      <c r="W730" s="5">
        <v>30.593041828890883</v>
      </c>
      <c r="X730" s="5">
        <v>37</v>
      </c>
      <c r="Y730" s="5" t="s">
        <v>120</v>
      </c>
    </row>
    <row r="731" spans="1:25" hidden="1" x14ac:dyDescent="0.25">
      <c r="A731" s="5" t="s">
        <v>2068</v>
      </c>
      <c r="B731" s="5" t="s">
        <v>2069</v>
      </c>
      <c r="C731" s="5" t="s">
        <v>2063</v>
      </c>
      <c r="D731" s="5">
        <v>134</v>
      </c>
      <c r="E731" s="5" t="s">
        <v>359</v>
      </c>
      <c r="F731" s="5" t="s">
        <v>39</v>
      </c>
      <c r="G731" s="5" t="s">
        <v>102</v>
      </c>
      <c r="H731" s="5" t="s">
        <v>208</v>
      </c>
      <c r="I731" s="5" t="s">
        <v>14</v>
      </c>
      <c r="J731" s="5">
        <v>18</v>
      </c>
      <c r="K731" s="5">
        <v>2018</v>
      </c>
      <c r="L731" s="5" t="s">
        <v>89</v>
      </c>
      <c r="M731" s="5" t="s">
        <v>90</v>
      </c>
      <c r="N731" s="5" t="s">
        <v>91</v>
      </c>
      <c r="O731" s="5">
        <v>18</v>
      </c>
      <c r="P731" s="5">
        <v>0</v>
      </c>
      <c r="Q731" s="5">
        <v>0</v>
      </c>
      <c r="R731" s="5">
        <v>0</v>
      </c>
      <c r="S731" s="5">
        <v>0</v>
      </c>
      <c r="T731" s="5">
        <v>0.21596277375954678</v>
      </c>
      <c r="U731" s="5">
        <v>0.21596277375954678</v>
      </c>
      <c r="V731" s="5">
        <v>-3.196915244085055</v>
      </c>
      <c r="W731" s="5">
        <v>14.803084755914945</v>
      </c>
      <c r="X731" s="5">
        <v>18</v>
      </c>
      <c r="Y731" s="5" t="s">
        <v>120</v>
      </c>
    </row>
    <row r="732" spans="1:25" hidden="1" x14ac:dyDescent="0.25">
      <c r="A732" s="5" t="s">
        <v>2070</v>
      </c>
      <c r="B732" s="5" t="s">
        <v>2071</v>
      </c>
      <c r="C732" s="5" t="s">
        <v>2063</v>
      </c>
      <c r="D732" s="5">
        <v>134</v>
      </c>
      <c r="E732" s="5" t="s">
        <v>359</v>
      </c>
      <c r="F732" s="5" t="s">
        <v>39</v>
      </c>
      <c r="G732" s="5" t="s">
        <v>102</v>
      </c>
      <c r="H732" s="5" t="s">
        <v>208</v>
      </c>
      <c r="I732" s="5" t="s">
        <v>12</v>
      </c>
      <c r="J732" s="5">
        <v>641</v>
      </c>
      <c r="K732" s="5">
        <v>2018</v>
      </c>
      <c r="L732" s="5" t="s">
        <v>89</v>
      </c>
      <c r="M732" s="5" t="s">
        <v>90</v>
      </c>
      <c r="N732" s="5" t="s">
        <v>91</v>
      </c>
      <c r="O732" s="5">
        <v>641</v>
      </c>
      <c r="P732" s="5">
        <v>0</v>
      </c>
      <c r="Q732" s="5">
        <v>0</v>
      </c>
      <c r="R732" s="5">
        <v>0</v>
      </c>
      <c r="S732" s="5">
        <v>0</v>
      </c>
      <c r="T732" s="5">
        <v>0.2050589640999837</v>
      </c>
      <c r="U732" s="5">
        <v>0.2050589640999837</v>
      </c>
      <c r="V732" s="5">
        <v>-109.07582110412295</v>
      </c>
      <c r="W732" s="5">
        <v>531.92417889587705</v>
      </c>
      <c r="X732" s="5">
        <v>641</v>
      </c>
      <c r="Y732" s="5" t="s">
        <v>120</v>
      </c>
    </row>
    <row r="733" spans="1:25" hidden="1" x14ac:dyDescent="0.25">
      <c r="A733" s="5" t="s">
        <v>2072</v>
      </c>
      <c r="B733" s="5" t="s">
        <v>2073</v>
      </c>
      <c r="C733" s="5" t="s">
        <v>2063</v>
      </c>
      <c r="D733" s="5">
        <v>134</v>
      </c>
      <c r="E733" s="5" t="s">
        <v>359</v>
      </c>
      <c r="F733" s="5" t="s">
        <v>39</v>
      </c>
      <c r="G733" s="5" t="s">
        <v>102</v>
      </c>
      <c r="H733" s="5" t="s">
        <v>208</v>
      </c>
      <c r="I733" s="5" t="s">
        <v>9</v>
      </c>
      <c r="J733" s="5">
        <v>20608</v>
      </c>
      <c r="K733" s="5">
        <v>2018</v>
      </c>
      <c r="L733" s="5" t="s">
        <v>89</v>
      </c>
      <c r="M733" s="5" t="s">
        <v>90</v>
      </c>
      <c r="N733" s="5" t="s">
        <v>91</v>
      </c>
      <c r="O733" s="5">
        <v>20608</v>
      </c>
      <c r="P733" s="5">
        <v>0</v>
      </c>
      <c r="Q733" s="5">
        <v>0</v>
      </c>
      <c r="R733" s="5">
        <v>0</v>
      </c>
      <c r="S733" s="5">
        <v>0</v>
      </c>
      <c r="T733" s="5">
        <v>0.20337313632785603</v>
      </c>
      <c r="U733" s="5">
        <v>0.20337313632785603</v>
      </c>
      <c r="V733" s="5">
        <v>-3482.8046820405325</v>
      </c>
      <c r="W733" s="5">
        <v>17125.195317959468</v>
      </c>
      <c r="X733" s="5">
        <v>20608</v>
      </c>
      <c r="Y733" s="5" t="s">
        <v>120</v>
      </c>
    </row>
    <row r="734" spans="1:25" hidden="1" x14ac:dyDescent="0.25">
      <c r="A734" s="5" t="s">
        <v>2074</v>
      </c>
      <c r="B734" s="5" t="s">
        <v>2075</v>
      </c>
      <c r="C734" s="5" t="s">
        <v>2063</v>
      </c>
      <c r="D734" s="5">
        <v>134</v>
      </c>
      <c r="E734" s="5" t="s">
        <v>359</v>
      </c>
      <c r="F734" s="5" t="s">
        <v>39</v>
      </c>
      <c r="G734" s="5" t="s">
        <v>102</v>
      </c>
      <c r="H734" s="5" t="s">
        <v>208</v>
      </c>
      <c r="I734" s="5" t="s">
        <v>95</v>
      </c>
      <c r="J734" s="5">
        <v>23792</v>
      </c>
      <c r="K734" s="5">
        <v>2018</v>
      </c>
      <c r="L734" s="5" t="s">
        <v>89</v>
      </c>
      <c r="M734" s="5" t="s">
        <v>90</v>
      </c>
      <c r="N734" s="5" t="s">
        <v>91</v>
      </c>
      <c r="O734" s="5">
        <v>23792</v>
      </c>
      <c r="P734" s="5">
        <v>0</v>
      </c>
      <c r="Q734" s="5">
        <v>0</v>
      </c>
      <c r="R734" s="5">
        <v>0</v>
      </c>
      <c r="S734" s="5">
        <v>0</v>
      </c>
      <c r="T734" s="5">
        <v>0.2033786859541753</v>
      </c>
      <c r="U734" s="5">
        <v>0.2033786859541753</v>
      </c>
      <c r="V734" s="5">
        <v>-4021</v>
      </c>
      <c r="W734" s="5">
        <v>19771</v>
      </c>
      <c r="X734" s="5">
        <v>23792</v>
      </c>
      <c r="Y734" s="5" t="s">
        <v>120</v>
      </c>
    </row>
    <row r="735" spans="1:25" hidden="1" x14ac:dyDescent="0.25">
      <c r="A735" s="5" t="s">
        <v>2076</v>
      </c>
      <c r="B735" s="5" t="s">
        <v>2077</v>
      </c>
      <c r="C735" s="5" t="s">
        <v>2063</v>
      </c>
      <c r="D735" s="5">
        <v>134</v>
      </c>
      <c r="E735" s="5" t="s">
        <v>359</v>
      </c>
      <c r="F735" s="5" t="s">
        <v>39</v>
      </c>
      <c r="G735" s="5" t="s">
        <v>102</v>
      </c>
      <c r="H735" s="5" t="s">
        <v>208</v>
      </c>
      <c r="I735" s="5" t="s">
        <v>71</v>
      </c>
      <c r="J735" s="5">
        <v>23792</v>
      </c>
      <c r="K735" s="5">
        <v>2018</v>
      </c>
      <c r="L735" s="5" t="s">
        <v>89</v>
      </c>
      <c r="M735" s="5" t="s">
        <v>90</v>
      </c>
      <c r="N735" s="5" t="s">
        <v>91</v>
      </c>
      <c r="O735" s="5">
        <v>23792</v>
      </c>
      <c r="P735" s="5">
        <v>0</v>
      </c>
      <c r="Q735" s="5">
        <v>0</v>
      </c>
      <c r="R735" s="5">
        <v>0</v>
      </c>
      <c r="S735" s="5">
        <v>0</v>
      </c>
      <c r="T735" s="5">
        <v>0.2033786859541753</v>
      </c>
      <c r="U735" s="5">
        <v>0.2033786859541753</v>
      </c>
      <c r="V735" s="5">
        <v>-4021</v>
      </c>
      <c r="W735" s="5">
        <v>19771</v>
      </c>
      <c r="X735" s="5">
        <v>23792</v>
      </c>
      <c r="Y735" s="5" t="s">
        <v>120</v>
      </c>
    </row>
    <row r="736" spans="1:25" hidden="1" x14ac:dyDescent="0.25">
      <c r="A736" s="5" t="s">
        <v>2078</v>
      </c>
      <c r="B736" s="5" t="s">
        <v>2079</v>
      </c>
      <c r="C736" s="5" t="s">
        <v>2080</v>
      </c>
      <c r="D736" s="5">
        <v>135</v>
      </c>
      <c r="E736" s="5" t="s">
        <v>360</v>
      </c>
      <c r="F736" s="5" t="s">
        <v>39</v>
      </c>
      <c r="G736" s="5" t="s">
        <v>202</v>
      </c>
      <c r="H736" s="5" t="s">
        <v>285</v>
      </c>
      <c r="I736" s="5" t="s">
        <v>15</v>
      </c>
      <c r="J736" s="5">
        <v>8626</v>
      </c>
      <c r="K736" s="5">
        <v>2018</v>
      </c>
      <c r="L736" s="5" t="s">
        <v>89</v>
      </c>
      <c r="M736" s="5" t="s">
        <v>90</v>
      </c>
      <c r="N736" s="5" t="s">
        <v>91</v>
      </c>
      <c r="O736" s="5">
        <v>8626</v>
      </c>
      <c r="P736" s="5">
        <v>0</v>
      </c>
      <c r="Q736" s="5">
        <v>0</v>
      </c>
      <c r="R736" s="5">
        <v>0</v>
      </c>
      <c r="S736" s="5">
        <v>0</v>
      </c>
      <c r="T736" s="5">
        <v>-7.6939539860888181E-2</v>
      </c>
      <c r="U736" s="5">
        <v>-7.6939539860888181E-2</v>
      </c>
      <c r="V736" s="5">
        <v>719</v>
      </c>
      <c r="W736" s="5">
        <v>9345</v>
      </c>
      <c r="X736" s="5">
        <v>8626</v>
      </c>
      <c r="Y736" s="5" t="s">
        <v>120</v>
      </c>
    </row>
    <row r="737" spans="1:25" hidden="1" x14ac:dyDescent="0.25">
      <c r="A737" s="5" t="s">
        <v>2081</v>
      </c>
      <c r="B737" s="5" t="s">
        <v>2082</v>
      </c>
      <c r="C737" s="5" t="s">
        <v>2080</v>
      </c>
      <c r="D737" s="5">
        <v>135</v>
      </c>
      <c r="E737" s="5" t="s">
        <v>360</v>
      </c>
      <c r="F737" s="5" t="s">
        <v>39</v>
      </c>
      <c r="G737" s="5" t="s">
        <v>202</v>
      </c>
      <c r="H737" s="5" t="s">
        <v>285</v>
      </c>
      <c r="I737" s="5" t="s">
        <v>14</v>
      </c>
      <c r="J737" s="5">
        <v>25</v>
      </c>
      <c r="K737" s="5">
        <v>2018</v>
      </c>
      <c r="L737" s="5" t="s">
        <v>89</v>
      </c>
      <c r="M737" s="5" t="s">
        <v>90</v>
      </c>
      <c r="N737" s="5" t="s">
        <v>91</v>
      </c>
      <c r="O737" s="5">
        <v>25</v>
      </c>
      <c r="P737" s="5">
        <v>0</v>
      </c>
      <c r="Q737" s="5">
        <v>0</v>
      </c>
      <c r="R737" s="5">
        <v>0</v>
      </c>
      <c r="S737" s="5">
        <v>0</v>
      </c>
      <c r="T737" s="5">
        <v>-7.407407407407407E-2</v>
      </c>
      <c r="U737" s="5">
        <v>-7.407407407407407E-2</v>
      </c>
      <c r="V737" s="5">
        <v>2</v>
      </c>
      <c r="W737" s="5">
        <v>27</v>
      </c>
      <c r="X737" s="5">
        <v>25</v>
      </c>
      <c r="Y737" s="5" t="s">
        <v>120</v>
      </c>
    </row>
    <row r="738" spans="1:25" hidden="1" x14ac:dyDescent="0.25">
      <c r="A738" s="5" t="s">
        <v>2083</v>
      </c>
      <c r="B738" s="5" t="s">
        <v>2084</v>
      </c>
      <c r="C738" s="5" t="s">
        <v>2080</v>
      </c>
      <c r="D738" s="5">
        <v>135</v>
      </c>
      <c r="E738" s="5" t="s">
        <v>360</v>
      </c>
      <c r="F738" s="5" t="s">
        <v>39</v>
      </c>
      <c r="G738" s="5" t="s">
        <v>202</v>
      </c>
      <c r="H738" s="5" t="s">
        <v>285</v>
      </c>
      <c r="I738" s="5" t="s">
        <v>7</v>
      </c>
      <c r="J738" s="5">
        <v>3087</v>
      </c>
      <c r="K738" s="5">
        <v>2018</v>
      </c>
      <c r="L738" s="5" t="s">
        <v>89</v>
      </c>
      <c r="M738" s="5" t="s">
        <v>90</v>
      </c>
      <c r="N738" s="5" t="s">
        <v>91</v>
      </c>
      <c r="O738" s="5">
        <v>3087.0000000000005</v>
      </c>
      <c r="P738" s="5">
        <v>0</v>
      </c>
      <c r="Q738" s="5">
        <v>0</v>
      </c>
      <c r="R738" s="5">
        <v>-4.5474735088646412E-13</v>
      </c>
      <c r="S738" s="5">
        <v>-1.473104473231176E-16</v>
      </c>
      <c r="T738" s="5">
        <v>-7.6577924020340998E-2</v>
      </c>
      <c r="U738" s="5">
        <v>-7.6577924020340873E-2</v>
      </c>
      <c r="V738" s="5">
        <v>255.99999999999955</v>
      </c>
      <c r="W738" s="5">
        <v>3343</v>
      </c>
      <c r="X738" s="5">
        <v>3087.0000000000005</v>
      </c>
      <c r="Y738" s="5" t="s">
        <v>120</v>
      </c>
    </row>
    <row r="739" spans="1:25" hidden="1" x14ac:dyDescent="0.25">
      <c r="A739" s="5" t="s">
        <v>2085</v>
      </c>
      <c r="B739" s="5" t="s">
        <v>2086</v>
      </c>
      <c r="C739" s="5" t="s">
        <v>2080</v>
      </c>
      <c r="D739" s="5">
        <v>135</v>
      </c>
      <c r="E739" s="5" t="s">
        <v>360</v>
      </c>
      <c r="F739" s="5" t="s">
        <v>39</v>
      </c>
      <c r="G739" s="5" t="s">
        <v>202</v>
      </c>
      <c r="H739" s="5" t="s">
        <v>285</v>
      </c>
      <c r="I739" s="5" t="s">
        <v>95</v>
      </c>
      <c r="J739" s="5">
        <v>11738</v>
      </c>
      <c r="K739" s="5">
        <v>2018</v>
      </c>
      <c r="L739" s="5" t="s">
        <v>89</v>
      </c>
      <c r="M739" s="5" t="s">
        <v>90</v>
      </c>
      <c r="N739" s="5" t="s">
        <v>91</v>
      </c>
      <c r="O739" s="5">
        <v>11738</v>
      </c>
      <c r="P739" s="5">
        <v>0</v>
      </c>
      <c r="Q739" s="5">
        <v>0</v>
      </c>
      <c r="R739" s="5">
        <v>0</v>
      </c>
      <c r="S739" s="5">
        <v>0</v>
      </c>
      <c r="T739" s="5">
        <v>-7.6838379866299641E-2</v>
      </c>
      <c r="U739" s="5">
        <v>-7.6838379866299641E-2</v>
      </c>
      <c r="V739" s="5">
        <v>977</v>
      </c>
      <c r="W739" s="5">
        <v>12715</v>
      </c>
      <c r="X739" s="5">
        <v>11738</v>
      </c>
      <c r="Y739" s="5" t="s">
        <v>120</v>
      </c>
    </row>
    <row r="740" spans="1:25" hidden="1" x14ac:dyDescent="0.25">
      <c r="A740" s="5" t="s">
        <v>2087</v>
      </c>
      <c r="B740" s="5" t="s">
        <v>2088</v>
      </c>
      <c r="C740" s="5" t="s">
        <v>2080</v>
      </c>
      <c r="D740" s="5">
        <v>135</v>
      </c>
      <c r="E740" s="5" t="s">
        <v>360</v>
      </c>
      <c r="F740" s="5" t="s">
        <v>39</v>
      </c>
      <c r="G740" s="5" t="s">
        <v>202</v>
      </c>
      <c r="H740" s="5" t="s">
        <v>285</v>
      </c>
      <c r="I740" s="5" t="s">
        <v>71</v>
      </c>
      <c r="J740" s="5">
        <v>11738</v>
      </c>
      <c r="K740" s="5">
        <v>2018</v>
      </c>
      <c r="L740" s="5" t="s">
        <v>89</v>
      </c>
      <c r="M740" s="5" t="s">
        <v>90</v>
      </c>
      <c r="N740" s="5" t="s">
        <v>91</v>
      </c>
      <c r="O740" s="5">
        <v>11738</v>
      </c>
      <c r="P740" s="5">
        <v>0</v>
      </c>
      <c r="Q740" s="5">
        <v>0</v>
      </c>
      <c r="R740" s="5">
        <v>0</v>
      </c>
      <c r="S740" s="5">
        <v>0</v>
      </c>
      <c r="T740" s="5">
        <v>-7.6838379866299641E-2</v>
      </c>
      <c r="U740" s="5">
        <v>-7.6838379866299641E-2</v>
      </c>
      <c r="V740" s="5">
        <v>977</v>
      </c>
      <c r="W740" s="5">
        <v>12715</v>
      </c>
      <c r="X740" s="5">
        <v>11738</v>
      </c>
      <c r="Y740" s="5" t="s">
        <v>120</v>
      </c>
    </row>
    <row r="741" spans="1:25" hidden="1" x14ac:dyDescent="0.25">
      <c r="A741" s="5" t="s">
        <v>2089</v>
      </c>
      <c r="B741" s="5" t="s">
        <v>2090</v>
      </c>
      <c r="C741" s="5" t="s">
        <v>2091</v>
      </c>
      <c r="D741" s="5">
        <v>136</v>
      </c>
      <c r="E741" s="5" t="s">
        <v>361</v>
      </c>
      <c r="F741" s="5" t="s">
        <v>39</v>
      </c>
      <c r="G741" s="5" t="s">
        <v>362</v>
      </c>
      <c r="H741" s="5" t="s">
        <v>188</v>
      </c>
      <c r="I741" s="5" t="s">
        <v>11</v>
      </c>
      <c r="J741" s="5">
        <v>94</v>
      </c>
      <c r="K741" s="5">
        <v>2018</v>
      </c>
      <c r="L741" s="5" t="s">
        <v>89</v>
      </c>
      <c r="M741" s="5" t="s">
        <v>90</v>
      </c>
      <c r="N741" s="5" t="s">
        <v>91</v>
      </c>
      <c r="O741" s="5">
        <v>88.846419923901777</v>
      </c>
      <c r="P741" s="5">
        <v>5.1535800760982227</v>
      </c>
      <c r="Q741" s="5">
        <v>5.8005489478499386E-2</v>
      </c>
      <c r="R741" s="5">
        <v>5.1535800760982227</v>
      </c>
      <c r="S741" s="5">
        <v>5.8005489478499386E-2</v>
      </c>
      <c r="T741" s="5">
        <v>-0.32829720389802575</v>
      </c>
      <c r="U741" s="5">
        <v>-0.32829720389802575</v>
      </c>
      <c r="V741" s="5">
        <v>43.424013427716432</v>
      </c>
      <c r="W741" s="5">
        <v>132.27043335161821</v>
      </c>
      <c r="X741" s="5">
        <v>88.846419923901777</v>
      </c>
      <c r="Y741" s="5" t="s">
        <v>109</v>
      </c>
    </row>
    <row r="742" spans="1:25" hidden="1" x14ac:dyDescent="0.25">
      <c r="A742" s="5" t="s">
        <v>2092</v>
      </c>
      <c r="B742" s="5" t="s">
        <v>2093</v>
      </c>
      <c r="C742" s="5" t="s">
        <v>2091</v>
      </c>
      <c r="D742" s="5">
        <v>136</v>
      </c>
      <c r="E742" s="5" t="s">
        <v>361</v>
      </c>
      <c r="F742" s="5" t="s">
        <v>39</v>
      </c>
      <c r="G742" s="5" t="s">
        <v>362</v>
      </c>
      <c r="H742" s="5" t="s">
        <v>188</v>
      </c>
      <c r="I742" s="5" t="s">
        <v>4</v>
      </c>
      <c r="J742" s="5">
        <v>156</v>
      </c>
      <c r="K742" s="5">
        <v>2018</v>
      </c>
      <c r="L742" s="5" t="s">
        <v>89</v>
      </c>
      <c r="M742" s="5" t="s">
        <v>90</v>
      </c>
      <c r="N742" s="5" t="s">
        <v>91</v>
      </c>
      <c r="O742" s="5">
        <v>147.44725008647526</v>
      </c>
      <c r="P742" s="5">
        <v>8.5527499135247353</v>
      </c>
      <c r="Q742" s="5">
        <v>5.8005489478499567E-2</v>
      </c>
      <c r="R742" s="5">
        <v>8.5527499135247353</v>
      </c>
      <c r="S742" s="5">
        <v>5.8005489478499567E-2</v>
      </c>
      <c r="T742" s="5">
        <v>-0.33215978466917007</v>
      </c>
      <c r="U742" s="5">
        <v>-0.33215978466917007</v>
      </c>
      <c r="V742" s="5">
        <v>73.334977011714528</v>
      </c>
      <c r="W742" s="5">
        <v>220.78222709818979</v>
      </c>
      <c r="X742" s="5">
        <v>147.44725008647526</v>
      </c>
      <c r="Y742" s="5" t="s">
        <v>109</v>
      </c>
    </row>
    <row r="743" spans="1:25" hidden="1" x14ac:dyDescent="0.25">
      <c r="A743" s="5" t="s">
        <v>2094</v>
      </c>
      <c r="B743" s="5" t="s">
        <v>2095</v>
      </c>
      <c r="C743" s="5" t="s">
        <v>2091</v>
      </c>
      <c r="D743" s="5">
        <v>136</v>
      </c>
      <c r="E743" s="5" t="s">
        <v>361</v>
      </c>
      <c r="F743" s="5" t="s">
        <v>39</v>
      </c>
      <c r="G743" s="5" t="s">
        <v>362</v>
      </c>
      <c r="H743" s="5" t="s">
        <v>188</v>
      </c>
      <c r="I743" s="5" t="s">
        <v>5</v>
      </c>
      <c r="J743" s="5">
        <v>24</v>
      </c>
      <c r="K743" s="5">
        <v>2018</v>
      </c>
      <c r="L743" s="5" t="s">
        <v>89</v>
      </c>
      <c r="M743" s="5" t="s">
        <v>90</v>
      </c>
      <c r="N743" s="5" t="s">
        <v>91</v>
      </c>
      <c r="O743" s="5">
        <v>22.684192320996196</v>
      </c>
      <c r="P743" s="5">
        <v>1.3158076790038038</v>
      </c>
      <c r="Q743" s="5">
        <v>5.800548947849949E-2</v>
      </c>
      <c r="R743" s="5">
        <v>1.3158076790038038</v>
      </c>
      <c r="S743" s="5">
        <v>5.800548947849949E-2</v>
      </c>
      <c r="T743" s="5">
        <v>-0.30880872818907107</v>
      </c>
      <c r="U743" s="5">
        <v>-0.30880872818907107</v>
      </c>
      <c r="V743" s="5">
        <v>10.134787382788772</v>
      </c>
      <c r="W743" s="5">
        <v>32.818979703784969</v>
      </c>
      <c r="X743" s="5">
        <v>22.684192320996196</v>
      </c>
      <c r="Y743" s="5" t="s">
        <v>109</v>
      </c>
    </row>
    <row r="744" spans="1:25" hidden="1" x14ac:dyDescent="0.25">
      <c r="A744" s="5" t="s">
        <v>2096</v>
      </c>
      <c r="B744" s="5" t="s">
        <v>2097</v>
      </c>
      <c r="C744" s="5" t="s">
        <v>2091</v>
      </c>
      <c r="D744" s="5">
        <v>136</v>
      </c>
      <c r="E744" s="5" t="s">
        <v>361</v>
      </c>
      <c r="F744" s="5" t="s">
        <v>39</v>
      </c>
      <c r="G744" s="5" t="s">
        <v>362</v>
      </c>
      <c r="H744" s="5" t="s">
        <v>188</v>
      </c>
      <c r="I744" s="5" t="s">
        <v>9</v>
      </c>
      <c r="J744" s="5">
        <v>11290</v>
      </c>
      <c r="K744" s="5">
        <v>2018</v>
      </c>
      <c r="L744" s="5" t="s">
        <v>89</v>
      </c>
      <c r="M744" s="5" t="s">
        <v>90</v>
      </c>
      <c r="N744" s="5" t="s">
        <v>91</v>
      </c>
      <c r="O744" s="5">
        <v>10671.022137668626</v>
      </c>
      <c r="P744" s="5">
        <v>618.97786233137413</v>
      </c>
      <c r="Q744" s="5">
        <v>5.8005489478499629E-2</v>
      </c>
      <c r="R744" s="5">
        <v>618.97786233137413</v>
      </c>
      <c r="S744" s="5">
        <v>5.8005489478499629E-2</v>
      </c>
      <c r="T744" s="5">
        <v>-0.33017788215401045</v>
      </c>
      <c r="U744" s="5">
        <v>-0.33017788215401045</v>
      </c>
      <c r="V744" s="5">
        <v>5260.1062221777811</v>
      </c>
      <c r="W744" s="5">
        <v>15931.128359846407</v>
      </c>
      <c r="X744" s="5">
        <v>10671.022137668626</v>
      </c>
      <c r="Y744" s="5" t="s">
        <v>109</v>
      </c>
    </row>
    <row r="745" spans="1:25" hidden="1" x14ac:dyDescent="0.25">
      <c r="A745" s="5" t="s">
        <v>2098</v>
      </c>
      <c r="B745" s="5" t="s">
        <v>2099</v>
      </c>
      <c r="C745" s="5" t="s">
        <v>2091</v>
      </c>
      <c r="D745" s="5">
        <v>136</v>
      </c>
      <c r="E745" s="5" t="s">
        <v>361</v>
      </c>
      <c r="F745" s="5" t="s">
        <v>39</v>
      </c>
      <c r="G745" s="5" t="s">
        <v>362</v>
      </c>
      <c r="H745" s="5" t="s">
        <v>188</v>
      </c>
      <c r="I745" s="5" t="s">
        <v>95</v>
      </c>
      <c r="J745" s="5">
        <v>11564</v>
      </c>
      <c r="K745" s="5">
        <v>2018</v>
      </c>
      <c r="L745" s="5" t="s">
        <v>89</v>
      </c>
      <c r="M745" s="5" t="s">
        <v>90</v>
      </c>
      <c r="N745" s="5" t="s">
        <v>91</v>
      </c>
      <c r="O745" s="5">
        <v>10930</v>
      </c>
      <c r="P745" s="5">
        <v>634</v>
      </c>
      <c r="Q745" s="5">
        <v>5.8005489478499546E-2</v>
      </c>
      <c r="R745" s="5">
        <v>634</v>
      </c>
      <c r="S745" s="5">
        <v>5.8005489478499546E-2</v>
      </c>
      <c r="T745" s="5">
        <v>-0.33014647300361588</v>
      </c>
      <c r="U745" s="5">
        <v>-0.33014647300361588</v>
      </c>
      <c r="V745" s="5">
        <v>5387</v>
      </c>
      <c r="W745" s="5">
        <v>16317</v>
      </c>
      <c r="X745" s="5">
        <v>10930</v>
      </c>
      <c r="Y745" s="5" t="s">
        <v>109</v>
      </c>
    </row>
    <row r="746" spans="1:25" hidden="1" x14ac:dyDescent="0.25">
      <c r="A746" s="5" t="s">
        <v>2100</v>
      </c>
      <c r="B746" s="5" t="s">
        <v>2101</v>
      </c>
      <c r="C746" s="5" t="s">
        <v>2091</v>
      </c>
      <c r="D746" s="5">
        <v>136</v>
      </c>
      <c r="E746" s="5" t="s">
        <v>361</v>
      </c>
      <c r="F746" s="5" t="s">
        <v>39</v>
      </c>
      <c r="G746" s="5" t="s">
        <v>362</v>
      </c>
      <c r="H746" s="5" t="s">
        <v>188</v>
      </c>
      <c r="I746" s="5" t="s">
        <v>71</v>
      </c>
      <c r="J746" s="5">
        <v>11564</v>
      </c>
      <c r="K746" s="5">
        <v>2018</v>
      </c>
      <c r="L746" s="5" t="s">
        <v>89</v>
      </c>
      <c r="M746" s="5" t="s">
        <v>90</v>
      </c>
      <c r="N746" s="5" t="s">
        <v>91</v>
      </c>
      <c r="O746" s="5">
        <v>10930</v>
      </c>
      <c r="P746" s="5">
        <v>634</v>
      </c>
      <c r="Q746" s="1">
        <v>5.8005489478499546E-2</v>
      </c>
      <c r="R746" s="5">
        <v>634</v>
      </c>
      <c r="S746" s="5">
        <v>5.8005489478499546E-2</v>
      </c>
      <c r="T746" s="5">
        <v>-0.33014647300361588</v>
      </c>
      <c r="U746" s="5">
        <v>-0.33014647300361588</v>
      </c>
      <c r="V746" s="5">
        <v>5387</v>
      </c>
      <c r="W746" s="5">
        <v>16317</v>
      </c>
      <c r="X746" s="5">
        <v>10930</v>
      </c>
      <c r="Y746" s="5" t="s">
        <v>109</v>
      </c>
    </row>
    <row r="747" spans="1:25" hidden="1" x14ac:dyDescent="0.25">
      <c r="A747" s="5" t="s">
        <v>2102</v>
      </c>
      <c r="B747" s="5" t="s">
        <v>2103</v>
      </c>
      <c r="C747" s="5" t="s">
        <v>2104</v>
      </c>
      <c r="D747" s="5">
        <v>137</v>
      </c>
      <c r="E747" s="5" t="s">
        <v>363</v>
      </c>
      <c r="F747" s="5" t="s">
        <v>39</v>
      </c>
      <c r="G747" s="5" t="s">
        <v>114</v>
      </c>
      <c r="H747" s="5" t="s">
        <v>221</v>
      </c>
      <c r="I747" s="5" t="s">
        <v>11</v>
      </c>
      <c r="J747" s="5">
        <v>3397</v>
      </c>
      <c r="K747" s="5">
        <v>2018</v>
      </c>
      <c r="L747" s="5" t="s">
        <v>89</v>
      </c>
      <c r="M747" s="5" t="s">
        <v>90</v>
      </c>
      <c r="N747" s="5" t="s">
        <v>91</v>
      </c>
      <c r="O747" s="5">
        <v>3397</v>
      </c>
      <c r="P747" s="5">
        <v>0</v>
      </c>
      <c r="Q747" s="5">
        <v>0</v>
      </c>
      <c r="R747" s="5">
        <v>0</v>
      </c>
      <c r="S747" s="5">
        <v>0</v>
      </c>
      <c r="T747" s="5">
        <v>-0.13120204603580563</v>
      </c>
      <c r="U747" s="5">
        <v>-0.13120204603580563</v>
      </c>
      <c r="V747" s="5">
        <v>513</v>
      </c>
      <c r="W747" s="5">
        <v>3910</v>
      </c>
      <c r="X747" s="5">
        <v>3397</v>
      </c>
      <c r="Y747" s="5" t="s">
        <v>301</v>
      </c>
    </row>
    <row r="748" spans="1:25" hidden="1" x14ac:dyDescent="0.25">
      <c r="A748" s="5" t="s">
        <v>2105</v>
      </c>
      <c r="B748" s="5" t="s">
        <v>2106</v>
      </c>
      <c r="C748" s="5" t="s">
        <v>2104</v>
      </c>
      <c r="D748" s="5">
        <v>137</v>
      </c>
      <c r="E748" s="5" t="s">
        <v>363</v>
      </c>
      <c r="F748" s="5" t="s">
        <v>39</v>
      </c>
      <c r="G748" s="5" t="s">
        <v>114</v>
      </c>
      <c r="H748" s="5" t="s">
        <v>221</v>
      </c>
      <c r="I748" s="5" t="s">
        <v>5</v>
      </c>
      <c r="J748" s="5">
        <v>217</v>
      </c>
      <c r="K748" s="5">
        <v>2018</v>
      </c>
      <c r="L748" s="5" t="s">
        <v>89</v>
      </c>
      <c r="M748" s="5" t="s">
        <v>90</v>
      </c>
      <c r="N748" s="5" t="s">
        <v>91</v>
      </c>
      <c r="O748" s="5">
        <v>217</v>
      </c>
      <c r="P748" s="5">
        <v>0</v>
      </c>
      <c r="Q748" s="5">
        <v>0</v>
      </c>
      <c r="R748" s="5">
        <v>0</v>
      </c>
      <c r="S748" s="5">
        <v>0</v>
      </c>
      <c r="T748" s="5">
        <v>-0.13200000000000001</v>
      </c>
      <c r="U748" s="5">
        <v>-0.13200000000000001</v>
      </c>
      <c r="V748" s="5">
        <v>33</v>
      </c>
      <c r="W748" s="5">
        <v>250</v>
      </c>
      <c r="X748" s="5">
        <v>217</v>
      </c>
      <c r="Y748" s="5" t="s">
        <v>301</v>
      </c>
    </row>
    <row r="749" spans="1:25" hidden="1" x14ac:dyDescent="0.25">
      <c r="A749" s="5" t="s">
        <v>2107</v>
      </c>
      <c r="B749" s="5" t="s">
        <v>2108</v>
      </c>
      <c r="C749" s="5" t="s">
        <v>2104</v>
      </c>
      <c r="D749" s="5">
        <v>137</v>
      </c>
      <c r="E749" s="5" t="s">
        <v>363</v>
      </c>
      <c r="F749" s="5" t="s">
        <v>39</v>
      </c>
      <c r="G749" s="5" t="s">
        <v>114</v>
      </c>
      <c r="H749" s="5" t="s">
        <v>221</v>
      </c>
      <c r="I749" s="5" t="s">
        <v>95</v>
      </c>
      <c r="J749" s="5">
        <v>3614</v>
      </c>
      <c r="K749" s="5">
        <v>2018</v>
      </c>
      <c r="L749" s="5" t="s">
        <v>89</v>
      </c>
      <c r="M749" s="5" t="s">
        <v>90</v>
      </c>
      <c r="N749" s="5" t="s">
        <v>91</v>
      </c>
      <c r="O749" s="5">
        <v>3614</v>
      </c>
      <c r="P749" s="5">
        <v>0</v>
      </c>
      <c r="Q749" s="5">
        <v>0</v>
      </c>
      <c r="R749" s="5">
        <v>0</v>
      </c>
      <c r="S749" s="5">
        <v>0</v>
      </c>
      <c r="T749" s="5">
        <v>-0.13125000000000001</v>
      </c>
      <c r="U749" s="5">
        <v>-0.13125000000000001</v>
      </c>
      <c r="V749" s="5">
        <v>546</v>
      </c>
      <c r="W749" s="5">
        <v>4160</v>
      </c>
      <c r="X749" s="5">
        <v>3614</v>
      </c>
      <c r="Y749" s="5" t="s">
        <v>301</v>
      </c>
    </row>
    <row r="750" spans="1:25" hidden="1" x14ac:dyDescent="0.25">
      <c r="A750" s="5" t="s">
        <v>2109</v>
      </c>
      <c r="B750" s="5" t="s">
        <v>2110</v>
      </c>
      <c r="C750" s="5" t="s">
        <v>2104</v>
      </c>
      <c r="D750" s="5">
        <v>137</v>
      </c>
      <c r="E750" s="5" t="s">
        <v>363</v>
      </c>
      <c r="F750" s="5" t="s">
        <v>39</v>
      </c>
      <c r="G750" s="5" t="s">
        <v>114</v>
      </c>
      <c r="H750" s="5" t="s">
        <v>221</v>
      </c>
      <c r="I750" s="5" t="s">
        <v>71</v>
      </c>
      <c r="J750" s="5">
        <v>3614</v>
      </c>
      <c r="K750" s="5">
        <v>2018</v>
      </c>
      <c r="L750" s="5" t="s">
        <v>89</v>
      </c>
      <c r="M750" s="5" t="s">
        <v>90</v>
      </c>
      <c r="N750" s="5" t="s">
        <v>91</v>
      </c>
      <c r="O750" s="5">
        <v>3614</v>
      </c>
      <c r="P750" s="5">
        <v>0</v>
      </c>
      <c r="Q750" s="5">
        <v>0</v>
      </c>
      <c r="R750" s="5">
        <v>0</v>
      </c>
      <c r="S750" s="5">
        <v>0</v>
      </c>
      <c r="T750" s="5">
        <v>-0.13125000000000001</v>
      </c>
      <c r="U750" s="5">
        <v>-0.13125000000000001</v>
      </c>
      <c r="V750" s="5">
        <v>546</v>
      </c>
      <c r="W750" s="5">
        <v>4160</v>
      </c>
      <c r="X750" s="5">
        <v>3614</v>
      </c>
      <c r="Y750" s="5" t="s">
        <v>301</v>
      </c>
    </row>
    <row r="751" spans="1:25" hidden="1" x14ac:dyDescent="0.25">
      <c r="A751" s="5" t="s">
        <v>2111</v>
      </c>
      <c r="B751" s="5" t="s">
        <v>2112</v>
      </c>
      <c r="C751" s="5" t="s">
        <v>2113</v>
      </c>
      <c r="D751" s="5">
        <v>138</v>
      </c>
      <c r="E751" s="5" t="s">
        <v>364</v>
      </c>
      <c r="F751" s="5" t="s">
        <v>39</v>
      </c>
      <c r="G751" s="5" t="s">
        <v>365</v>
      </c>
      <c r="H751" s="5" t="s">
        <v>88</v>
      </c>
      <c r="I751" s="5" t="s">
        <v>13</v>
      </c>
      <c r="J751" s="5">
        <v>286</v>
      </c>
      <c r="K751" s="5">
        <v>2018</v>
      </c>
      <c r="L751" s="5" t="s">
        <v>89</v>
      </c>
      <c r="M751" s="5" t="s">
        <v>90</v>
      </c>
      <c r="N751" s="5" t="s">
        <v>91</v>
      </c>
      <c r="O751" s="5">
        <v>286</v>
      </c>
      <c r="P751" s="5">
        <v>0</v>
      </c>
      <c r="Q751" s="5">
        <v>0</v>
      </c>
      <c r="R751" s="5">
        <v>0</v>
      </c>
      <c r="S751" s="5">
        <v>0</v>
      </c>
      <c r="T751" s="5">
        <v>0.13492063492063491</v>
      </c>
      <c r="U751" s="5">
        <v>0.13492063492063491</v>
      </c>
      <c r="V751" s="5">
        <v>-34</v>
      </c>
      <c r="W751" s="5">
        <v>252</v>
      </c>
      <c r="X751" s="5">
        <v>286</v>
      </c>
      <c r="Y751" s="5" t="s">
        <v>104</v>
      </c>
    </row>
    <row r="752" spans="1:25" hidden="1" x14ac:dyDescent="0.25">
      <c r="A752" s="5" t="s">
        <v>2114</v>
      </c>
      <c r="B752" s="5" t="s">
        <v>2115</v>
      </c>
      <c r="C752" s="5" t="s">
        <v>2113</v>
      </c>
      <c r="D752" s="5">
        <v>138</v>
      </c>
      <c r="E752" s="5" t="s">
        <v>364</v>
      </c>
      <c r="F752" s="5" t="s">
        <v>39</v>
      </c>
      <c r="G752" s="5" t="s">
        <v>365</v>
      </c>
      <c r="H752" s="5" t="s">
        <v>88</v>
      </c>
      <c r="I752" s="5" t="s">
        <v>5</v>
      </c>
      <c r="J752" s="5">
        <v>95</v>
      </c>
      <c r="K752" s="5">
        <v>2018</v>
      </c>
      <c r="L752" s="5" t="s">
        <v>89</v>
      </c>
      <c r="M752" s="5" t="s">
        <v>90</v>
      </c>
      <c r="N752" s="5" t="s">
        <v>91</v>
      </c>
      <c r="O752" s="5">
        <v>95</v>
      </c>
      <c r="P752" s="5">
        <v>0</v>
      </c>
      <c r="Q752" s="5">
        <v>0</v>
      </c>
      <c r="R752" s="5">
        <v>0</v>
      </c>
      <c r="S752" s="5">
        <v>0</v>
      </c>
      <c r="T752" s="5">
        <v>0.13095238095238096</v>
      </c>
      <c r="U752" s="5">
        <v>0.13095238095238096</v>
      </c>
      <c r="V752" s="5">
        <v>-11</v>
      </c>
      <c r="W752" s="5">
        <v>84</v>
      </c>
      <c r="X752" s="5">
        <v>95</v>
      </c>
      <c r="Y752" s="5" t="s">
        <v>104</v>
      </c>
    </row>
    <row r="753" spans="1:25" hidden="1" x14ac:dyDescent="0.25">
      <c r="A753" s="5" t="s">
        <v>2116</v>
      </c>
      <c r="B753" s="5" t="s">
        <v>2117</v>
      </c>
      <c r="C753" s="5" t="s">
        <v>2113</v>
      </c>
      <c r="D753" s="5">
        <v>138</v>
      </c>
      <c r="E753" s="5" t="s">
        <v>364</v>
      </c>
      <c r="F753" s="5" t="s">
        <v>39</v>
      </c>
      <c r="G753" s="5" t="s">
        <v>365</v>
      </c>
      <c r="H753" s="5" t="s">
        <v>88</v>
      </c>
      <c r="I753" s="5" t="s">
        <v>95</v>
      </c>
      <c r="J753" s="5">
        <v>381</v>
      </c>
      <c r="K753" s="5">
        <v>2018</v>
      </c>
      <c r="L753" s="5" t="s">
        <v>89</v>
      </c>
      <c r="M753" s="5" t="s">
        <v>90</v>
      </c>
      <c r="N753" s="5" t="s">
        <v>91</v>
      </c>
      <c r="O753" s="5">
        <v>381</v>
      </c>
      <c r="P753" s="5">
        <v>0</v>
      </c>
      <c r="Q753" s="5">
        <v>0</v>
      </c>
      <c r="R753" s="5">
        <v>0</v>
      </c>
      <c r="S753" s="5">
        <v>0</v>
      </c>
      <c r="T753" s="5">
        <v>0.13392857142857142</v>
      </c>
      <c r="U753" s="5">
        <v>0.13392857142857142</v>
      </c>
      <c r="V753" s="5">
        <v>-45</v>
      </c>
      <c r="W753" s="5">
        <v>336</v>
      </c>
      <c r="X753" s="5">
        <v>381</v>
      </c>
      <c r="Y753" s="5" t="s">
        <v>104</v>
      </c>
    </row>
    <row r="754" spans="1:25" hidden="1" x14ac:dyDescent="0.25">
      <c r="A754" s="5" t="s">
        <v>2118</v>
      </c>
      <c r="B754" s="5" t="s">
        <v>2119</v>
      </c>
      <c r="C754" s="5" t="s">
        <v>2113</v>
      </c>
      <c r="D754" s="5">
        <v>138</v>
      </c>
      <c r="E754" s="5" t="s">
        <v>364</v>
      </c>
      <c r="F754" s="5" t="s">
        <v>39</v>
      </c>
      <c r="G754" s="5" t="s">
        <v>365</v>
      </c>
      <c r="H754" s="5" t="s">
        <v>88</v>
      </c>
      <c r="I754" s="5" t="s">
        <v>71</v>
      </c>
      <c r="J754" s="5">
        <v>381</v>
      </c>
      <c r="K754" s="5">
        <v>2018</v>
      </c>
      <c r="L754" s="5" t="s">
        <v>89</v>
      </c>
      <c r="M754" s="5" t="s">
        <v>90</v>
      </c>
      <c r="N754" s="5" t="s">
        <v>91</v>
      </c>
      <c r="O754" s="5">
        <v>381</v>
      </c>
      <c r="P754" s="5">
        <v>0</v>
      </c>
      <c r="Q754" s="5">
        <v>0</v>
      </c>
      <c r="R754" s="5">
        <v>0</v>
      </c>
      <c r="S754" s="5">
        <v>0</v>
      </c>
      <c r="T754" s="5">
        <v>0.13392857142857142</v>
      </c>
      <c r="U754" s="5">
        <v>0.13392857142857142</v>
      </c>
      <c r="V754" s="5">
        <v>-45</v>
      </c>
      <c r="W754" s="5">
        <v>336</v>
      </c>
      <c r="X754" s="5">
        <v>381</v>
      </c>
      <c r="Y754" s="5" t="s">
        <v>104</v>
      </c>
    </row>
    <row r="755" spans="1:25" hidden="1" x14ac:dyDescent="0.25">
      <c r="A755" s="5" t="s">
        <v>2120</v>
      </c>
      <c r="B755" s="5" t="s">
        <v>2121</v>
      </c>
      <c r="C755" s="5" t="s">
        <v>2122</v>
      </c>
      <c r="D755" s="5">
        <v>139</v>
      </c>
      <c r="E755" s="5" t="s">
        <v>366</v>
      </c>
      <c r="F755" s="5" t="s">
        <v>57</v>
      </c>
      <c r="G755" s="5" t="s">
        <v>106</v>
      </c>
      <c r="H755" s="5" t="s">
        <v>367</v>
      </c>
      <c r="I755" s="5" t="s">
        <v>15</v>
      </c>
      <c r="J755" s="5">
        <v>0</v>
      </c>
      <c r="K755" s="5">
        <v>2018</v>
      </c>
      <c r="L755" s="5" t="s">
        <v>89</v>
      </c>
      <c r="M755" s="5" t="s">
        <v>90</v>
      </c>
      <c r="N755" s="5" t="s">
        <v>91</v>
      </c>
      <c r="O755" s="5" t="s">
        <v>92</v>
      </c>
      <c r="P755" s="5" t="s">
        <v>93</v>
      </c>
      <c r="Q755" s="5" t="s">
        <v>93</v>
      </c>
      <c r="R755" s="5" t="s">
        <v>93</v>
      </c>
      <c r="S755" s="5" t="s">
        <v>93</v>
      </c>
      <c r="T755" s="5" t="s">
        <v>93</v>
      </c>
      <c r="U755" s="5" t="s">
        <v>93</v>
      </c>
      <c r="V755" s="5" t="s">
        <v>93</v>
      </c>
      <c r="W755" s="5" t="s">
        <v>93</v>
      </c>
      <c r="X755" s="5">
        <v>0</v>
      </c>
      <c r="Y755" s="5" t="s">
        <v>104</v>
      </c>
    </row>
    <row r="756" spans="1:25" hidden="1" x14ac:dyDescent="0.25">
      <c r="A756" s="5" t="s">
        <v>2123</v>
      </c>
      <c r="B756" s="5" t="s">
        <v>2124</v>
      </c>
      <c r="C756" s="5" t="s">
        <v>2122</v>
      </c>
      <c r="D756" s="5">
        <v>139</v>
      </c>
      <c r="E756" s="5" t="s">
        <v>366</v>
      </c>
      <c r="F756" s="5" t="s">
        <v>57</v>
      </c>
      <c r="G756" s="5" t="s">
        <v>106</v>
      </c>
      <c r="H756" s="5" t="s">
        <v>367</v>
      </c>
      <c r="I756" s="5" t="s">
        <v>95</v>
      </c>
      <c r="J756" s="5">
        <v>0</v>
      </c>
      <c r="K756" s="5">
        <v>2018</v>
      </c>
      <c r="L756" s="5" t="s">
        <v>89</v>
      </c>
      <c r="M756" s="5" t="s">
        <v>90</v>
      </c>
      <c r="N756" s="5" t="s">
        <v>91</v>
      </c>
      <c r="O756" s="5" t="s">
        <v>92</v>
      </c>
      <c r="P756" s="5" t="s">
        <v>93</v>
      </c>
      <c r="Q756" s="5" t="s">
        <v>93</v>
      </c>
      <c r="R756" s="5" t="s">
        <v>93</v>
      </c>
      <c r="S756" s="5" t="s">
        <v>93</v>
      </c>
      <c r="T756" s="5" t="s">
        <v>93</v>
      </c>
      <c r="U756" s="5" t="s">
        <v>93</v>
      </c>
      <c r="V756" s="5" t="s">
        <v>93</v>
      </c>
      <c r="W756" s="5" t="s">
        <v>93</v>
      </c>
      <c r="X756" s="5">
        <v>0</v>
      </c>
      <c r="Y756" s="5" t="s">
        <v>104</v>
      </c>
    </row>
    <row r="757" spans="1:25" hidden="1" x14ac:dyDescent="0.25">
      <c r="A757" s="5" t="s">
        <v>2125</v>
      </c>
      <c r="B757" s="5" t="s">
        <v>2126</v>
      </c>
      <c r="C757" s="5" t="s">
        <v>2122</v>
      </c>
      <c r="D757" s="5">
        <v>139</v>
      </c>
      <c r="E757" s="5" t="s">
        <v>366</v>
      </c>
      <c r="F757" s="5" t="s">
        <v>57</v>
      </c>
      <c r="G757" s="5" t="s">
        <v>106</v>
      </c>
      <c r="H757" s="5" t="s">
        <v>367</v>
      </c>
      <c r="I757" s="5" t="s">
        <v>71</v>
      </c>
      <c r="J757" s="5" t="s">
        <v>121</v>
      </c>
      <c r="K757" s="5">
        <v>2018</v>
      </c>
      <c r="L757" s="5" t="s">
        <v>89</v>
      </c>
      <c r="M757" s="5" t="s">
        <v>90</v>
      </c>
      <c r="N757" s="5" t="s">
        <v>91</v>
      </c>
      <c r="O757" s="5" t="s">
        <v>92</v>
      </c>
      <c r="P757" s="5" t="s">
        <v>93</v>
      </c>
      <c r="Q757" s="5" t="s">
        <v>93</v>
      </c>
      <c r="R757" s="5" t="s">
        <v>93</v>
      </c>
      <c r="S757" s="5" t="s">
        <v>93</v>
      </c>
      <c r="T757" s="5" t="s">
        <v>93</v>
      </c>
      <c r="U757" s="5" t="s">
        <v>93</v>
      </c>
      <c r="V757" s="5" t="s">
        <v>93</v>
      </c>
      <c r="W757" s="5" t="s">
        <v>93</v>
      </c>
      <c r="X757" s="5" t="s">
        <v>121</v>
      </c>
      <c r="Y757" s="5" t="s">
        <v>104</v>
      </c>
    </row>
    <row r="758" spans="1:25" hidden="1" x14ac:dyDescent="0.25">
      <c r="A758" s="5" t="s">
        <v>2127</v>
      </c>
      <c r="B758" s="5" t="s">
        <v>2128</v>
      </c>
      <c r="C758" s="5" t="s">
        <v>2122</v>
      </c>
      <c r="D758" s="5">
        <v>139</v>
      </c>
      <c r="E758" s="5" t="s">
        <v>366</v>
      </c>
      <c r="F758" s="5" t="s">
        <v>57</v>
      </c>
      <c r="G758" s="5" t="s">
        <v>106</v>
      </c>
      <c r="H758" s="5" t="s">
        <v>367</v>
      </c>
      <c r="I758" s="5" t="s">
        <v>9</v>
      </c>
      <c r="J758" s="5">
        <v>0</v>
      </c>
      <c r="K758" s="5">
        <v>2018</v>
      </c>
      <c r="L758" s="5" t="s">
        <v>89</v>
      </c>
      <c r="M758" s="5" t="s">
        <v>90</v>
      </c>
      <c r="N758" s="5" t="s">
        <v>91</v>
      </c>
      <c r="O758" s="5" t="s">
        <v>92</v>
      </c>
      <c r="P758" s="5" t="s">
        <v>93</v>
      </c>
      <c r="Q758" s="5" t="s">
        <v>93</v>
      </c>
      <c r="R758" s="5" t="s">
        <v>93</v>
      </c>
      <c r="S758" s="5" t="s">
        <v>93</v>
      </c>
      <c r="T758" s="5" t="s">
        <v>93</v>
      </c>
      <c r="U758" s="5" t="s">
        <v>93</v>
      </c>
      <c r="V758" s="5" t="s">
        <v>93</v>
      </c>
      <c r="W758" s="5" t="s">
        <v>93</v>
      </c>
      <c r="X758" s="5">
        <v>0</v>
      </c>
      <c r="Y758" s="5" t="s">
        <v>104</v>
      </c>
    </row>
    <row r="759" spans="1:25" hidden="1" x14ac:dyDescent="0.25">
      <c r="A759" s="5" t="s">
        <v>2129</v>
      </c>
      <c r="B759" s="5" t="s">
        <v>2130</v>
      </c>
      <c r="C759" s="5" t="s">
        <v>2131</v>
      </c>
      <c r="D759" s="5">
        <v>140</v>
      </c>
      <c r="E759" s="5" t="s">
        <v>368</v>
      </c>
      <c r="F759" s="5" t="s">
        <v>57</v>
      </c>
      <c r="G759" s="5" t="s">
        <v>369</v>
      </c>
      <c r="H759" s="5" t="s">
        <v>367</v>
      </c>
      <c r="I759" s="5" t="s">
        <v>15</v>
      </c>
      <c r="J759" s="5">
        <v>54949</v>
      </c>
      <c r="K759" s="5">
        <v>2018</v>
      </c>
      <c r="L759" s="5" t="s">
        <v>89</v>
      </c>
      <c r="M759" s="5" t="s">
        <v>90</v>
      </c>
      <c r="N759" s="5" t="s">
        <v>91</v>
      </c>
      <c r="O759" s="5">
        <v>54949.000000000007</v>
      </c>
      <c r="P759" s="5">
        <v>0</v>
      </c>
      <c r="Q759" s="5">
        <v>0</v>
      </c>
      <c r="R759" s="5">
        <v>-7.2759576141834259E-12</v>
      </c>
      <c r="S759" s="5">
        <v>-1.3241292133038681E-16</v>
      </c>
      <c r="T759" s="5">
        <v>-0.7416938649801138</v>
      </c>
      <c r="U759" s="5">
        <v>-0.61254133790253773</v>
      </c>
      <c r="V759" s="5">
        <v>86870</v>
      </c>
      <c r="W759" s="5">
        <v>141819</v>
      </c>
      <c r="X759" s="5">
        <v>54949.000000000007</v>
      </c>
      <c r="Y759" s="5" t="s">
        <v>109</v>
      </c>
    </row>
    <row r="760" spans="1:25" hidden="1" x14ac:dyDescent="0.25">
      <c r="A760" s="5" t="s">
        <v>2132</v>
      </c>
      <c r="B760" s="5" t="s">
        <v>2133</v>
      </c>
      <c r="C760" s="5" t="s">
        <v>2131</v>
      </c>
      <c r="D760" s="5">
        <v>140</v>
      </c>
      <c r="E760" s="5" t="s">
        <v>368</v>
      </c>
      <c r="F760" s="5" t="s">
        <v>57</v>
      </c>
      <c r="G760" s="5" t="s">
        <v>369</v>
      </c>
      <c r="H760" s="5" t="s">
        <v>367</v>
      </c>
      <c r="I760" s="5" t="s">
        <v>132</v>
      </c>
      <c r="J760" s="5">
        <v>6000</v>
      </c>
      <c r="K760" s="5">
        <v>2018</v>
      </c>
      <c r="L760" s="5" t="s">
        <v>89</v>
      </c>
      <c r="M760" s="5" t="s">
        <v>90</v>
      </c>
      <c r="N760" s="5" t="s">
        <v>91</v>
      </c>
      <c r="O760" s="5">
        <v>6000</v>
      </c>
      <c r="P760" s="5">
        <v>0</v>
      </c>
      <c r="Q760" s="5">
        <v>0</v>
      </c>
      <c r="R760" s="5">
        <v>0</v>
      </c>
      <c r="S760" s="5">
        <v>0</v>
      </c>
      <c r="T760" s="5">
        <v>-0.56989187319872281</v>
      </c>
      <c r="U760" s="5">
        <v>-0.35483870967741937</v>
      </c>
      <c r="V760" s="5">
        <v>3300</v>
      </c>
      <c r="W760" s="5">
        <v>9300</v>
      </c>
      <c r="X760" s="5">
        <v>6000</v>
      </c>
      <c r="Y760" s="5" t="s">
        <v>109</v>
      </c>
    </row>
    <row r="761" spans="1:25" hidden="1" x14ac:dyDescent="0.25">
      <c r="A761" s="5" t="s">
        <v>2134</v>
      </c>
      <c r="B761" s="5" t="s">
        <v>2135</v>
      </c>
      <c r="C761" s="5" t="s">
        <v>2131</v>
      </c>
      <c r="D761" s="5">
        <v>140</v>
      </c>
      <c r="E761" s="5" t="s">
        <v>368</v>
      </c>
      <c r="F761" s="5" t="s">
        <v>57</v>
      </c>
      <c r="G761" s="5" t="s">
        <v>369</v>
      </c>
      <c r="H761" s="5" t="s">
        <v>367</v>
      </c>
      <c r="I761" s="5" t="s">
        <v>14</v>
      </c>
      <c r="J761" s="5">
        <v>11</v>
      </c>
      <c r="K761" s="5">
        <v>2018</v>
      </c>
      <c r="L761" s="5" t="s">
        <v>89</v>
      </c>
      <c r="M761" s="5" t="s">
        <v>90</v>
      </c>
      <c r="N761" s="5" t="s">
        <v>91</v>
      </c>
      <c r="O761" s="5">
        <v>11</v>
      </c>
      <c r="P761" s="5">
        <v>0</v>
      </c>
      <c r="Q761" s="5">
        <v>0</v>
      </c>
      <c r="R761" s="5">
        <v>0</v>
      </c>
      <c r="S761" s="5">
        <v>0</v>
      </c>
      <c r="T761" s="5">
        <v>-0.72839468289030462</v>
      </c>
      <c r="U761" s="5">
        <v>-0.59259259259259256</v>
      </c>
      <c r="V761" s="5">
        <v>16</v>
      </c>
      <c r="W761" s="5">
        <v>27</v>
      </c>
      <c r="X761" s="5">
        <v>11</v>
      </c>
      <c r="Y761" s="5" t="s">
        <v>109</v>
      </c>
    </row>
    <row r="762" spans="1:25" hidden="1" x14ac:dyDescent="0.25">
      <c r="A762" s="5" t="s">
        <v>2136</v>
      </c>
      <c r="B762" s="5" t="s">
        <v>2137</v>
      </c>
      <c r="C762" s="5" t="s">
        <v>2131</v>
      </c>
      <c r="D762" s="5">
        <v>140</v>
      </c>
      <c r="E762" s="5" t="s">
        <v>368</v>
      </c>
      <c r="F762" s="5" t="s">
        <v>57</v>
      </c>
      <c r="G762" s="5" t="s">
        <v>369</v>
      </c>
      <c r="H762" s="5" t="s">
        <v>367</v>
      </c>
      <c r="I762" s="5" t="s">
        <v>119</v>
      </c>
      <c r="J762" s="5">
        <v>15000</v>
      </c>
      <c r="K762" s="5">
        <v>2018</v>
      </c>
      <c r="L762" s="5" t="s">
        <v>89</v>
      </c>
      <c r="M762" s="5" t="s">
        <v>90</v>
      </c>
      <c r="N762" s="5" t="s">
        <v>91</v>
      </c>
      <c r="O762" s="5">
        <v>15000</v>
      </c>
      <c r="P762" s="5">
        <v>0</v>
      </c>
      <c r="Q762" s="5">
        <v>0</v>
      </c>
      <c r="R762" s="5">
        <v>0</v>
      </c>
      <c r="S762" s="5">
        <v>0</v>
      </c>
      <c r="T762" s="5">
        <v>-0.59999944207481215</v>
      </c>
      <c r="U762" s="5">
        <v>-0.4</v>
      </c>
      <c r="V762" s="5">
        <v>10000</v>
      </c>
      <c r="W762" s="5">
        <v>25000</v>
      </c>
      <c r="X762" s="5">
        <v>15000</v>
      </c>
      <c r="Y762" s="5" t="s">
        <v>109</v>
      </c>
    </row>
    <row r="763" spans="1:25" hidden="1" x14ac:dyDescent="0.25">
      <c r="A763" s="5" t="s">
        <v>2138</v>
      </c>
      <c r="B763" s="5" t="s">
        <v>2139</v>
      </c>
      <c r="C763" s="5" t="s">
        <v>2131</v>
      </c>
      <c r="D763" s="5">
        <v>140</v>
      </c>
      <c r="E763" s="5" t="s">
        <v>368</v>
      </c>
      <c r="F763" s="5" t="s">
        <v>57</v>
      </c>
      <c r="G763" s="5" t="s">
        <v>369</v>
      </c>
      <c r="H763" s="5" t="s">
        <v>367</v>
      </c>
      <c r="I763" s="5" t="s">
        <v>12</v>
      </c>
      <c r="J763" s="5">
        <v>40</v>
      </c>
      <c r="K763" s="5">
        <v>2018</v>
      </c>
      <c r="L763" s="5" t="s">
        <v>89</v>
      </c>
      <c r="M763" s="5" t="s">
        <v>90</v>
      </c>
      <c r="N763" s="5" t="s">
        <v>91</v>
      </c>
      <c r="O763" s="5">
        <v>40</v>
      </c>
      <c r="P763" s="5">
        <v>0</v>
      </c>
      <c r="Q763" s="5">
        <v>0</v>
      </c>
      <c r="R763" s="5">
        <v>0</v>
      </c>
      <c r="S763" s="5">
        <v>0</v>
      </c>
      <c r="T763" s="5">
        <v>-0.74358938594539237</v>
      </c>
      <c r="U763" s="5">
        <v>-0.61538461538461542</v>
      </c>
      <c r="V763" s="5">
        <v>64</v>
      </c>
      <c r="W763" s="5">
        <v>104</v>
      </c>
      <c r="X763" s="5">
        <v>40</v>
      </c>
      <c r="Y763" s="5" t="s">
        <v>109</v>
      </c>
    </row>
    <row r="764" spans="1:25" hidden="1" x14ac:dyDescent="0.25">
      <c r="A764" s="5" t="s">
        <v>2140</v>
      </c>
      <c r="B764" s="5" t="s">
        <v>2141</v>
      </c>
      <c r="C764" s="5" t="s">
        <v>2131</v>
      </c>
      <c r="D764" s="5">
        <v>140</v>
      </c>
      <c r="E764" s="5" t="s">
        <v>368</v>
      </c>
      <c r="F764" s="5" t="s">
        <v>57</v>
      </c>
      <c r="G764" s="5" t="s">
        <v>369</v>
      </c>
      <c r="H764" s="5" t="s">
        <v>367</v>
      </c>
      <c r="I764" s="5" t="s">
        <v>95</v>
      </c>
      <c r="J764" s="5">
        <v>55000</v>
      </c>
      <c r="K764" s="5">
        <v>2018</v>
      </c>
      <c r="L764" s="5" t="s">
        <v>89</v>
      </c>
      <c r="M764" s="5" t="s">
        <v>90</v>
      </c>
      <c r="N764" s="5" t="s">
        <v>91</v>
      </c>
      <c r="O764" s="5">
        <v>55000</v>
      </c>
      <c r="P764" s="5">
        <v>0</v>
      </c>
      <c r="Q764" s="5">
        <v>0</v>
      </c>
      <c r="R764" s="5">
        <v>0</v>
      </c>
      <c r="S764" s="5">
        <v>0</v>
      </c>
      <c r="T764" s="5">
        <v>-0.74169272412956055</v>
      </c>
      <c r="U764" s="5">
        <v>-0.61253962662909478</v>
      </c>
      <c r="V764" s="5">
        <v>86950</v>
      </c>
      <c r="W764" s="5">
        <v>141950</v>
      </c>
      <c r="X764" s="5">
        <v>55000</v>
      </c>
      <c r="Y764" s="5" t="s">
        <v>109</v>
      </c>
    </row>
    <row r="765" spans="1:25" hidden="1" x14ac:dyDescent="0.25">
      <c r="A765" s="5" t="s">
        <v>2142</v>
      </c>
      <c r="B765" s="5" t="s">
        <v>2143</v>
      </c>
      <c r="C765" s="5" t="s">
        <v>2131</v>
      </c>
      <c r="D765" s="5">
        <v>140</v>
      </c>
      <c r="E765" s="5" t="s">
        <v>368</v>
      </c>
      <c r="F765" s="5" t="s">
        <v>57</v>
      </c>
      <c r="G765" s="5" t="s">
        <v>369</v>
      </c>
      <c r="H765" s="5" t="s">
        <v>367</v>
      </c>
      <c r="I765" s="5" t="s">
        <v>71</v>
      </c>
      <c r="J765" s="5">
        <v>151955</v>
      </c>
      <c r="K765" s="5">
        <v>2018</v>
      </c>
      <c r="L765" s="5" t="s">
        <v>89</v>
      </c>
      <c r="M765" s="5" t="s">
        <v>90</v>
      </c>
      <c r="N765" s="5" t="s">
        <v>91</v>
      </c>
      <c r="O765" s="5">
        <v>151955</v>
      </c>
      <c r="P765" s="5">
        <v>0</v>
      </c>
      <c r="Q765" s="5">
        <v>0</v>
      </c>
      <c r="R765" s="5">
        <v>0</v>
      </c>
      <c r="S765" s="5">
        <v>0</v>
      </c>
      <c r="T765" s="5">
        <v>-0.57610239043046718</v>
      </c>
      <c r="U765" s="5">
        <v>-0.36415447253128908</v>
      </c>
      <c r="V765" s="5">
        <v>87026</v>
      </c>
      <c r="W765" s="5">
        <v>238981</v>
      </c>
      <c r="X765" s="5">
        <v>151955</v>
      </c>
      <c r="Y765" s="5" t="s">
        <v>109</v>
      </c>
    </row>
    <row r="766" spans="1:25" hidden="1" x14ac:dyDescent="0.25">
      <c r="A766" s="5" t="s">
        <v>2144</v>
      </c>
      <c r="B766" s="5" t="s">
        <v>2145</v>
      </c>
      <c r="C766" s="5" t="s">
        <v>2146</v>
      </c>
      <c r="D766" s="5">
        <v>141</v>
      </c>
      <c r="E766" s="5" t="s">
        <v>370</v>
      </c>
      <c r="F766" s="5" t="s">
        <v>371</v>
      </c>
      <c r="G766" s="5" t="s">
        <v>106</v>
      </c>
      <c r="H766" s="5" t="s">
        <v>118</v>
      </c>
      <c r="I766" s="5" t="s">
        <v>16</v>
      </c>
      <c r="J766" s="5">
        <v>55</v>
      </c>
      <c r="K766" s="5">
        <v>2018</v>
      </c>
      <c r="L766" s="5" t="s">
        <v>89</v>
      </c>
      <c r="M766" s="5" t="s">
        <v>90</v>
      </c>
      <c r="N766" s="5" t="s">
        <v>91</v>
      </c>
      <c r="O766" s="5" t="s">
        <v>92</v>
      </c>
      <c r="P766" s="5" t="s">
        <v>93</v>
      </c>
      <c r="Q766" s="5" t="s">
        <v>93</v>
      </c>
      <c r="R766" s="5" t="s">
        <v>93</v>
      </c>
      <c r="S766" s="5" t="s">
        <v>93</v>
      </c>
      <c r="T766" s="5" t="s">
        <v>93</v>
      </c>
      <c r="U766" s="5" t="s">
        <v>93</v>
      </c>
      <c r="V766" s="5" t="s">
        <v>93</v>
      </c>
      <c r="W766" s="5" t="s">
        <v>93</v>
      </c>
      <c r="X766" s="5">
        <v>55</v>
      </c>
      <c r="Y766" s="5" t="s">
        <v>104</v>
      </c>
    </row>
    <row r="767" spans="1:25" hidden="1" x14ac:dyDescent="0.25">
      <c r="A767" s="5" t="s">
        <v>2147</v>
      </c>
      <c r="B767" s="5" t="s">
        <v>2148</v>
      </c>
      <c r="C767" s="5" t="s">
        <v>2146</v>
      </c>
      <c r="D767" s="5">
        <v>141</v>
      </c>
      <c r="E767" s="5" t="s">
        <v>370</v>
      </c>
      <c r="F767" s="5" t="s">
        <v>371</v>
      </c>
      <c r="G767" s="5" t="s">
        <v>106</v>
      </c>
      <c r="H767" s="5" t="s">
        <v>118</v>
      </c>
      <c r="I767" s="5" t="s">
        <v>15</v>
      </c>
      <c r="J767" s="5">
        <v>4999</v>
      </c>
      <c r="K767" s="5">
        <v>2018</v>
      </c>
      <c r="L767" s="5" t="s">
        <v>89</v>
      </c>
      <c r="M767" s="5" t="s">
        <v>90</v>
      </c>
      <c r="N767" s="5" t="s">
        <v>91</v>
      </c>
      <c r="O767" s="5" t="s">
        <v>92</v>
      </c>
      <c r="P767" s="5" t="s">
        <v>93</v>
      </c>
      <c r="Q767" s="5" t="s">
        <v>93</v>
      </c>
      <c r="R767" s="5" t="s">
        <v>93</v>
      </c>
      <c r="S767" s="5" t="s">
        <v>93</v>
      </c>
      <c r="T767" s="5" t="s">
        <v>93</v>
      </c>
      <c r="U767" s="5" t="s">
        <v>93</v>
      </c>
      <c r="V767" s="5" t="s">
        <v>93</v>
      </c>
      <c r="W767" s="5" t="s">
        <v>93</v>
      </c>
      <c r="X767" s="5">
        <v>4999</v>
      </c>
      <c r="Y767" s="5" t="s">
        <v>104</v>
      </c>
    </row>
    <row r="768" spans="1:25" hidden="1" x14ac:dyDescent="0.25">
      <c r="A768" s="5" t="s">
        <v>2149</v>
      </c>
      <c r="B768" s="5" t="s">
        <v>2150</v>
      </c>
      <c r="C768" s="5" t="s">
        <v>2146</v>
      </c>
      <c r="D768" s="5">
        <v>141</v>
      </c>
      <c r="E768" s="5" t="s">
        <v>370</v>
      </c>
      <c r="F768" s="5" t="s">
        <v>371</v>
      </c>
      <c r="G768" s="5" t="s">
        <v>106</v>
      </c>
      <c r="H768" s="5" t="s">
        <v>118</v>
      </c>
      <c r="I768" s="5" t="s">
        <v>11</v>
      </c>
      <c r="J768" s="5">
        <v>232</v>
      </c>
      <c r="K768" s="5">
        <v>2018</v>
      </c>
      <c r="L768" s="5" t="s">
        <v>89</v>
      </c>
      <c r="M768" s="5" t="s">
        <v>90</v>
      </c>
      <c r="N768" s="5" t="s">
        <v>91</v>
      </c>
      <c r="O768" s="5" t="s">
        <v>92</v>
      </c>
      <c r="P768" s="5" t="s">
        <v>93</v>
      </c>
      <c r="Q768" s="5" t="s">
        <v>93</v>
      </c>
      <c r="R768" s="5" t="s">
        <v>93</v>
      </c>
      <c r="S768" s="5" t="s">
        <v>93</v>
      </c>
      <c r="T768" s="5" t="s">
        <v>93</v>
      </c>
      <c r="U768" s="5" t="s">
        <v>93</v>
      </c>
      <c r="V768" s="5" t="s">
        <v>93</v>
      </c>
      <c r="W768" s="5" t="s">
        <v>93</v>
      </c>
      <c r="X768" s="5">
        <v>232</v>
      </c>
      <c r="Y768" s="5" t="s">
        <v>104</v>
      </c>
    </row>
    <row r="769" spans="1:25" hidden="1" x14ac:dyDescent="0.25">
      <c r="A769" s="5" t="s">
        <v>2151</v>
      </c>
      <c r="B769" s="5" t="s">
        <v>2152</v>
      </c>
      <c r="C769" s="5" t="s">
        <v>2146</v>
      </c>
      <c r="D769" s="5">
        <v>141</v>
      </c>
      <c r="E769" s="5" t="s">
        <v>370</v>
      </c>
      <c r="F769" s="5" t="s">
        <v>371</v>
      </c>
      <c r="G769" s="5" t="s">
        <v>106</v>
      </c>
      <c r="H769" s="5" t="s">
        <v>118</v>
      </c>
      <c r="I769" s="5" t="s">
        <v>14</v>
      </c>
      <c r="J769" s="5">
        <v>564</v>
      </c>
      <c r="K769" s="5">
        <v>2018</v>
      </c>
      <c r="L769" s="5" t="s">
        <v>89</v>
      </c>
      <c r="M769" s="5" t="s">
        <v>90</v>
      </c>
      <c r="N769" s="5" t="s">
        <v>91</v>
      </c>
      <c r="O769" s="5" t="s">
        <v>92</v>
      </c>
      <c r="P769" s="5" t="s">
        <v>93</v>
      </c>
      <c r="Q769" s="5" t="s">
        <v>93</v>
      </c>
      <c r="R769" s="5" t="s">
        <v>93</v>
      </c>
      <c r="S769" s="5" t="s">
        <v>93</v>
      </c>
      <c r="T769" s="5" t="s">
        <v>93</v>
      </c>
      <c r="U769" s="5" t="s">
        <v>93</v>
      </c>
      <c r="V769" s="5" t="s">
        <v>93</v>
      </c>
      <c r="W769" s="5" t="s">
        <v>93</v>
      </c>
      <c r="X769" s="5">
        <v>564</v>
      </c>
      <c r="Y769" s="5" t="s">
        <v>104</v>
      </c>
    </row>
    <row r="770" spans="1:25" hidden="1" x14ac:dyDescent="0.25">
      <c r="A770" s="5" t="s">
        <v>2153</v>
      </c>
      <c r="B770" s="5" t="s">
        <v>2154</v>
      </c>
      <c r="C770" s="5" t="s">
        <v>2146</v>
      </c>
      <c r="D770" s="5">
        <v>141</v>
      </c>
      <c r="E770" s="5" t="s">
        <v>370</v>
      </c>
      <c r="F770" s="5" t="s">
        <v>371</v>
      </c>
      <c r="G770" s="5" t="s">
        <v>106</v>
      </c>
      <c r="H770" s="5" t="s">
        <v>118</v>
      </c>
      <c r="I770" s="5" t="s">
        <v>7</v>
      </c>
      <c r="J770" s="5" t="s">
        <v>124</v>
      </c>
      <c r="K770" s="5">
        <v>2018</v>
      </c>
      <c r="L770" s="5" t="s">
        <v>89</v>
      </c>
      <c r="M770" s="5" t="s">
        <v>90</v>
      </c>
      <c r="N770" s="5" t="s">
        <v>91</v>
      </c>
      <c r="O770" s="5" t="s">
        <v>92</v>
      </c>
      <c r="P770" s="5" t="s">
        <v>93</v>
      </c>
      <c r="Q770" s="5" t="s">
        <v>93</v>
      </c>
      <c r="R770" s="5" t="s">
        <v>93</v>
      </c>
      <c r="S770" s="5" t="s">
        <v>93</v>
      </c>
      <c r="T770" s="5" t="s">
        <v>93</v>
      </c>
      <c r="U770" s="5" t="s">
        <v>93</v>
      </c>
      <c r="V770" s="5" t="s">
        <v>93</v>
      </c>
      <c r="W770" s="5" t="s">
        <v>93</v>
      </c>
      <c r="X770" s="5" t="s">
        <v>124</v>
      </c>
      <c r="Y770" s="5" t="s">
        <v>104</v>
      </c>
    </row>
    <row r="771" spans="1:25" hidden="1" x14ac:dyDescent="0.25">
      <c r="A771" s="5" t="s">
        <v>2155</v>
      </c>
      <c r="B771" s="5" t="s">
        <v>2156</v>
      </c>
      <c r="C771" s="5" t="s">
        <v>2146</v>
      </c>
      <c r="D771" s="5">
        <v>141</v>
      </c>
      <c r="E771" s="5" t="s">
        <v>370</v>
      </c>
      <c r="F771" s="5" t="s">
        <v>371</v>
      </c>
      <c r="G771" s="5" t="s">
        <v>106</v>
      </c>
      <c r="H771" s="5" t="s">
        <v>118</v>
      </c>
      <c r="I771" s="5" t="s">
        <v>12</v>
      </c>
      <c r="J771" s="5">
        <v>400</v>
      </c>
      <c r="K771" s="5">
        <v>2018</v>
      </c>
      <c r="L771" s="5" t="s">
        <v>89</v>
      </c>
      <c r="M771" s="5" t="s">
        <v>90</v>
      </c>
      <c r="N771" s="5" t="s">
        <v>91</v>
      </c>
      <c r="O771" s="5" t="s">
        <v>92</v>
      </c>
      <c r="P771" s="5" t="s">
        <v>93</v>
      </c>
      <c r="Q771" s="5" t="s">
        <v>93</v>
      </c>
      <c r="R771" s="5" t="s">
        <v>93</v>
      </c>
      <c r="S771" s="5" t="s">
        <v>93</v>
      </c>
      <c r="T771" s="5" t="s">
        <v>93</v>
      </c>
      <c r="U771" s="5" t="s">
        <v>93</v>
      </c>
      <c r="V771" s="5" t="s">
        <v>93</v>
      </c>
      <c r="W771" s="5" t="s">
        <v>93</v>
      </c>
      <c r="X771" s="5">
        <v>400</v>
      </c>
      <c r="Y771" s="5" t="s">
        <v>104</v>
      </c>
    </row>
    <row r="772" spans="1:25" hidden="1" x14ac:dyDescent="0.25">
      <c r="A772" s="5" t="s">
        <v>2157</v>
      </c>
      <c r="B772" s="5" t="s">
        <v>2158</v>
      </c>
      <c r="C772" s="5" t="s">
        <v>2146</v>
      </c>
      <c r="D772" s="5">
        <v>141</v>
      </c>
      <c r="E772" s="5" t="s">
        <v>370</v>
      </c>
      <c r="F772" s="5" t="s">
        <v>371</v>
      </c>
      <c r="G772" s="5" t="s">
        <v>106</v>
      </c>
      <c r="H772" s="5" t="s">
        <v>118</v>
      </c>
      <c r="I772" s="5" t="s">
        <v>95</v>
      </c>
      <c r="J772" s="5">
        <v>10000</v>
      </c>
      <c r="K772" s="5">
        <v>2018</v>
      </c>
      <c r="L772" s="5" t="s">
        <v>89</v>
      </c>
      <c r="M772" s="5" t="s">
        <v>90</v>
      </c>
      <c r="N772" s="5" t="s">
        <v>91</v>
      </c>
      <c r="O772" s="5" t="s">
        <v>92</v>
      </c>
      <c r="P772" s="5" t="s">
        <v>93</v>
      </c>
      <c r="Q772" s="5" t="s">
        <v>93</v>
      </c>
      <c r="R772" s="5" t="s">
        <v>93</v>
      </c>
      <c r="S772" s="5" t="s">
        <v>93</v>
      </c>
      <c r="T772" s="5" t="s">
        <v>93</v>
      </c>
      <c r="U772" s="5" t="s">
        <v>93</v>
      </c>
      <c r="V772" s="5" t="s">
        <v>93</v>
      </c>
      <c r="W772" s="5" t="s">
        <v>93</v>
      </c>
      <c r="X772" s="5">
        <v>10000</v>
      </c>
      <c r="Y772" s="5" t="s">
        <v>104</v>
      </c>
    </row>
    <row r="773" spans="1:25" hidden="1" x14ac:dyDescent="0.25">
      <c r="A773" s="5" t="s">
        <v>2159</v>
      </c>
      <c r="B773" s="5" t="s">
        <v>2160</v>
      </c>
      <c r="C773" s="5" t="s">
        <v>2146</v>
      </c>
      <c r="D773" s="5">
        <v>141</v>
      </c>
      <c r="E773" s="5" t="s">
        <v>370</v>
      </c>
      <c r="F773" s="5" t="s">
        <v>371</v>
      </c>
      <c r="G773" s="5" t="s">
        <v>106</v>
      </c>
      <c r="H773" s="5" t="s">
        <v>118</v>
      </c>
      <c r="I773" s="5" t="s">
        <v>71</v>
      </c>
      <c r="J773" s="5" t="s">
        <v>121</v>
      </c>
      <c r="K773" s="5">
        <v>2018</v>
      </c>
      <c r="L773" s="5" t="s">
        <v>89</v>
      </c>
      <c r="M773" s="5" t="s">
        <v>90</v>
      </c>
      <c r="N773" s="5" t="s">
        <v>91</v>
      </c>
      <c r="O773" s="5" t="s">
        <v>92</v>
      </c>
      <c r="P773" s="5" t="s">
        <v>93</v>
      </c>
      <c r="Q773" s="5" t="s">
        <v>93</v>
      </c>
      <c r="R773" s="5" t="s">
        <v>93</v>
      </c>
      <c r="S773" s="5" t="s">
        <v>93</v>
      </c>
      <c r="T773" s="5" t="s">
        <v>93</v>
      </c>
      <c r="U773" s="5" t="s">
        <v>93</v>
      </c>
      <c r="V773" s="5" t="s">
        <v>93</v>
      </c>
      <c r="W773" s="5" t="s">
        <v>93</v>
      </c>
      <c r="X773" s="5" t="s">
        <v>121</v>
      </c>
      <c r="Y773" s="5" t="s">
        <v>104</v>
      </c>
    </row>
    <row r="774" spans="1:25" hidden="1" x14ac:dyDescent="0.25">
      <c r="A774" s="5" t="s">
        <v>2161</v>
      </c>
      <c r="B774" s="5" t="s">
        <v>2162</v>
      </c>
      <c r="C774" s="5" t="s">
        <v>2163</v>
      </c>
      <c r="D774" s="5">
        <v>142</v>
      </c>
      <c r="E774" s="5" t="s">
        <v>372</v>
      </c>
      <c r="F774" s="5" t="s">
        <v>371</v>
      </c>
      <c r="G774" s="5" t="s">
        <v>198</v>
      </c>
      <c r="H774" s="5" t="s">
        <v>118</v>
      </c>
      <c r="I774" s="5" t="s">
        <v>95</v>
      </c>
      <c r="J774" s="5">
        <v>700</v>
      </c>
      <c r="K774" s="5">
        <v>2018</v>
      </c>
      <c r="L774" s="5" t="s">
        <v>89</v>
      </c>
      <c r="M774" s="5" t="s">
        <v>90</v>
      </c>
      <c r="N774" s="5" t="s">
        <v>91</v>
      </c>
      <c r="O774" s="5" t="s">
        <v>92</v>
      </c>
      <c r="P774" s="5" t="s">
        <v>93</v>
      </c>
      <c r="Q774" s="5" t="s">
        <v>93</v>
      </c>
      <c r="R774" s="5" t="s">
        <v>93</v>
      </c>
      <c r="S774" s="5" t="s">
        <v>93</v>
      </c>
      <c r="T774" s="5" t="s">
        <v>93</v>
      </c>
      <c r="U774" s="5" t="s">
        <v>93</v>
      </c>
      <c r="V774" s="5" t="s">
        <v>93</v>
      </c>
      <c r="W774" s="5" t="s">
        <v>93</v>
      </c>
      <c r="X774" s="5">
        <v>700</v>
      </c>
      <c r="Y774" s="5" t="s">
        <v>109</v>
      </c>
    </row>
    <row r="775" spans="1:25" hidden="1" x14ac:dyDescent="0.25">
      <c r="A775" s="5" t="s">
        <v>2164</v>
      </c>
      <c r="B775" s="5" t="s">
        <v>2165</v>
      </c>
      <c r="C775" s="5" t="s">
        <v>2163</v>
      </c>
      <c r="D775" s="5">
        <v>142</v>
      </c>
      <c r="E775" s="5" t="s">
        <v>372</v>
      </c>
      <c r="F775" s="5" t="s">
        <v>371</v>
      </c>
      <c r="G775" s="5" t="s">
        <v>198</v>
      </c>
      <c r="H775" s="5" t="s">
        <v>118</v>
      </c>
      <c r="I775" s="5" t="s">
        <v>11</v>
      </c>
      <c r="J775" s="5">
        <v>253</v>
      </c>
      <c r="K775" s="5">
        <v>2018</v>
      </c>
      <c r="L775" s="5" t="s">
        <v>89</v>
      </c>
      <c r="M775" s="5" t="s">
        <v>90</v>
      </c>
      <c r="N775" s="5" t="s">
        <v>91</v>
      </c>
      <c r="O775" s="5" t="s">
        <v>92</v>
      </c>
      <c r="P775" s="5" t="s">
        <v>93</v>
      </c>
      <c r="Q775" s="5" t="s">
        <v>93</v>
      </c>
      <c r="R775" s="5" t="s">
        <v>93</v>
      </c>
      <c r="S775" s="5" t="s">
        <v>93</v>
      </c>
      <c r="T775" s="5" t="s">
        <v>93</v>
      </c>
      <c r="U775" s="5" t="s">
        <v>93</v>
      </c>
      <c r="V775" s="5" t="s">
        <v>93</v>
      </c>
      <c r="W775" s="5" t="s">
        <v>93</v>
      </c>
      <c r="X775" s="5">
        <v>253</v>
      </c>
      <c r="Y775" s="5" t="s">
        <v>109</v>
      </c>
    </row>
    <row r="776" spans="1:25" hidden="1" x14ac:dyDescent="0.25">
      <c r="A776" s="5" t="s">
        <v>2166</v>
      </c>
      <c r="B776" s="5" t="s">
        <v>2167</v>
      </c>
      <c r="C776" s="5" t="s">
        <v>2163</v>
      </c>
      <c r="D776" s="5">
        <v>142</v>
      </c>
      <c r="E776" s="5" t="s">
        <v>372</v>
      </c>
      <c r="F776" s="5" t="s">
        <v>371</v>
      </c>
      <c r="G776" s="5" t="s">
        <v>198</v>
      </c>
      <c r="H776" s="5" t="s">
        <v>118</v>
      </c>
      <c r="I776" s="5" t="s">
        <v>14</v>
      </c>
      <c r="J776" s="5">
        <v>281</v>
      </c>
      <c r="K776" s="5">
        <v>2018</v>
      </c>
      <c r="L776" s="5" t="s">
        <v>89</v>
      </c>
      <c r="M776" s="5" t="s">
        <v>90</v>
      </c>
      <c r="N776" s="5" t="s">
        <v>91</v>
      </c>
      <c r="O776" s="5" t="s">
        <v>92</v>
      </c>
      <c r="P776" s="5" t="s">
        <v>93</v>
      </c>
      <c r="Q776" s="5" t="s">
        <v>93</v>
      </c>
      <c r="R776" s="5" t="s">
        <v>93</v>
      </c>
      <c r="S776" s="5" t="s">
        <v>93</v>
      </c>
      <c r="T776" s="5" t="s">
        <v>93</v>
      </c>
      <c r="U776" s="5" t="s">
        <v>93</v>
      </c>
      <c r="V776" s="5" t="s">
        <v>93</v>
      </c>
      <c r="W776" s="5" t="s">
        <v>93</v>
      </c>
      <c r="X776" s="5">
        <v>281</v>
      </c>
      <c r="Y776" s="5" t="s">
        <v>109</v>
      </c>
    </row>
    <row r="777" spans="1:25" hidden="1" x14ac:dyDescent="0.25">
      <c r="A777" s="5" t="s">
        <v>2168</v>
      </c>
      <c r="B777" s="5" t="s">
        <v>2169</v>
      </c>
      <c r="C777" s="5" t="s">
        <v>2163</v>
      </c>
      <c r="D777" s="5">
        <v>142</v>
      </c>
      <c r="E777" s="5" t="s">
        <v>372</v>
      </c>
      <c r="F777" s="5" t="s">
        <v>371</v>
      </c>
      <c r="G777" s="5" t="s">
        <v>198</v>
      </c>
      <c r="H777" s="5" t="s">
        <v>118</v>
      </c>
      <c r="I777" s="5" t="s">
        <v>71</v>
      </c>
      <c r="J777" s="5" t="s">
        <v>121</v>
      </c>
      <c r="K777" s="5">
        <v>2018</v>
      </c>
      <c r="L777" s="5" t="s">
        <v>89</v>
      </c>
      <c r="M777" s="5" t="s">
        <v>90</v>
      </c>
      <c r="N777" s="5" t="s">
        <v>91</v>
      </c>
      <c r="O777" s="5" t="s">
        <v>92</v>
      </c>
      <c r="P777" s="5" t="s">
        <v>93</v>
      </c>
      <c r="Q777" s="5" t="s">
        <v>93</v>
      </c>
      <c r="R777" s="5" t="s">
        <v>93</v>
      </c>
      <c r="S777" s="5" t="s">
        <v>93</v>
      </c>
      <c r="T777" s="5" t="s">
        <v>93</v>
      </c>
      <c r="U777" s="5" t="s">
        <v>93</v>
      </c>
      <c r="V777" s="5" t="s">
        <v>93</v>
      </c>
      <c r="W777" s="5" t="s">
        <v>93</v>
      </c>
      <c r="X777" s="5" t="s">
        <v>121</v>
      </c>
      <c r="Y777" s="5" t="s">
        <v>109</v>
      </c>
    </row>
    <row r="778" spans="1:25" hidden="1" x14ac:dyDescent="0.25">
      <c r="A778" s="5" t="s">
        <v>2170</v>
      </c>
      <c r="B778" s="5" t="s">
        <v>2171</v>
      </c>
      <c r="C778" s="5" t="s">
        <v>2163</v>
      </c>
      <c r="D778" s="5">
        <v>142</v>
      </c>
      <c r="E778" s="5" t="s">
        <v>372</v>
      </c>
      <c r="F778" s="5" t="s">
        <v>371</v>
      </c>
      <c r="G778" s="5" t="s">
        <v>198</v>
      </c>
      <c r="H778" s="5" t="s">
        <v>118</v>
      </c>
      <c r="I778" s="5" t="s">
        <v>9</v>
      </c>
      <c r="J778" s="5">
        <v>166</v>
      </c>
      <c r="K778" s="5">
        <v>2018</v>
      </c>
      <c r="L778" s="5" t="s">
        <v>89</v>
      </c>
      <c r="M778" s="5" t="s">
        <v>90</v>
      </c>
      <c r="N778" s="5" t="s">
        <v>91</v>
      </c>
      <c r="O778" s="5" t="s">
        <v>92</v>
      </c>
      <c r="P778" s="5" t="s">
        <v>93</v>
      </c>
      <c r="Q778" s="5" t="s">
        <v>93</v>
      </c>
      <c r="R778" s="5" t="s">
        <v>93</v>
      </c>
      <c r="S778" s="5" t="s">
        <v>93</v>
      </c>
      <c r="T778" s="5" t="s">
        <v>93</v>
      </c>
      <c r="U778" s="5" t="s">
        <v>93</v>
      </c>
      <c r="V778" s="5" t="s">
        <v>93</v>
      </c>
      <c r="W778" s="5" t="s">
        <v>93</v>
      </c>
      <c r="X778" s="5">
        <v>166</v>
      </c>
      <c r="Y778" s="5" t="s">
        <v>109</v>
      </c>
    </row>
    <row r="779" spans="1:25" hidden="1" x14ac:dyDescent="0.25">
      <c r="A779" s="5" t="s">
        <v>2172</v>
      </c>
      <c r="B779" s="5" t="s">
        <v>2173</v>
      </c>
      <c r="C779" s="5" t="s">
        <v>2174</v>
      </c>
      <c r="D779" s="5">
        <v>143</v>
      </c>
      <c r="E779" s="5" t="s">
        <v>373</v>
      </c>
      <c r="F779" s="5" t="s">
        <v>371</v>
      </c>
      <c r="G779" s="5" t="s">
        <v>175</v>
      </c>
      <c r="H779" s="5" t="s">
        <v>118</v>
      </c>
      <c r="I779" s="5" t="s">
        <v>95</v>
      </c>
      <c r="J779" s="5">
        <v>350</v>
      </c>
      <c r="K779" s="5">
        <v>2018</v>
      </c>
      <c r="L779" s="5" t="s">
        <v>89</v>
      </c>
      <c r="M779" s="5" t="s">
        <v>90</v>
      </c>
      <c r="N779" s="5" t="s">
        <v>91</v>
      </c>
      <c r="O779" s="5" t="s">
        <v>92</v>
      </c>
      <c r="P779" s="5" t="s">
        <v>93</v>
      </c>
      <c r="Q779" s="5" t="s">
        <v>93</v>
      </c>
      <c r="R779" s="5" t="s">
        <v>93</v>
      </c>
      <c r="S779" s="5" t="s">
        <v>93</v>
      </c>
      <c r="T779" s="5" t="s">
        <v>93</v>
      </c>
      <c r="U779" s="5" t="s">
        <v>93</v>
      </c>
      <c r="V779" s="5" t="s">
        <v>93</v>
      </c>
      <c r="W779" s="5" t="s">
        <v>93</v>
      </c>
      <c r="X779" s="5">
        <v>350</v>
      </c>
      <c r="Y779" s="5" t="s">
        <v>109</v>
      </c>
    </row>
    <row r="780" spans="1:25" hidden="1" x14ac:dyDescent="0.25">
      <c r="A780" s="5" t="s">
        <v>2175</v>
      </c>
      <c r="B780" s="5" t="s">
        <v>2176</v>
      </c>
      <c r="C780" s="5" t="s">
        <v>2174</v>
      </c>
      <c r="D780" s="5">
        <v>143</v>
      </c>
      <c r="E780" s="5" t="s">
        <v>373</v>
      </c>
      <c r="F780" s="5" t="s">
        <v>371</v>
      </c>
      <c r="G780" s="5" t="s">
        <v>175</v>
      </c>
      <c r="H780" s="5" t="s">
        <v>118</v>
      </c>
      <c r="I780" s="5" t="s">
        <v>11</v>
      </c>
      <c r="J780" s="5">
        <v>47</v>
      </c>
      <c r="K780" s="5">
        <v>2018</v>
      </c>
      <c r="L780" s="5" t="s">
        <v>89</v>
      </c>
      <c r="M780" s="5" t="s">
        <v>90</v>
      </c>
      <c r="N780" s="5" t="s">
        <v>91</v>
      </c>
      <c r="O780" s="5" t="s">
        <v>92</v>
      </c>
      <c r="P780" s="5" t="s">
        <v>93</v>
      </c>
      <c r="Q780" s="5" t="s">
        <v>93</v>
      </c>
      <c r="R780" s="5" t="s">
        <v>93</v>
      </c>
      <c r="S780" s="5" t="s">
        <v>93</v>
      </c>
      <c r="T780" s="5" t="s">
        <v>93</v>
      </c>
      <c r="U780" s="5" t="s">
        <v>93</v>
      </c>
      <c r="V780" s="5" t="s">
        <v>93</v>
      </c>
      <c r="W780" s="5" t="s">
        <v>93</v>
      </c>
      <c r="X780" s="5">
        <v>47</v>
      </c>
      <c r="Y780" s="5" t="s">
        <v>109</v>
      </c>
    </row>
    <row r="781" spans="1:25" hidden="1" x14ac:dyDescent="0.25">
      <c r="A781" s="5" t="s">
        <v>2177</v>
      </c>
      <c r="B781" s="5" t="s">
        <v>2178</v>
      </c>
      <c r="C781" s="5" t="s">
        <v>2174</v>
      </c>
      <c r="D781" s="5">
        <v>143</v>
      </c>
      <c r="E781" s="5" t="s">
        <v>373</v>
      </c>
      <c r="F781" s="5" t="s">
        <v>371</v>
      </c>
      <c r="G781" s="5" t="s">
        <v>175</v>
      </c>
      <c r="H781" s="5" t="s">
        <v>118</v>
      </c>
      <c r="I781" s="5" t="s">
        <v>14</v>
      </c>
      <c r="J781" s="5">
        <v>117</v>
      </c>
      <c r="K781" s="5">
        <v>2018</v>
      </c>
      <c r="L781" s="5" t="s">
        <v>89</v>
      </c>
      <c r="M781" s="5" t="s">
        <v>90</v>
      </c>
      <c r="N781" s="5" t="s">
        <v>91</v>
      </c>
      <c r="O781" s="5" t="s">
        <v>92</v>
      </c>
      <c r="P781" s="5" t="s">
        <v>93</v>
      </c>
      <c r="Q781" s="5" t="s">
        <v>93</v>
      </c>
      <c r="R781" s="5" t="s">
        <v>93</v>
      </c>
      <c r="S781" s="5" t="s">
        <v>93</v>
      </c>
      <c r="T781" s="5" t="s">
        <v>93</v>
      </c>
      <c r="U781" s="5" t="s">
        <v>93</v>
      </c>
      <c r="V781" s="5" t="s">
        <v>93</v>
      </c>
      <c r="W781" s="5" t="s">
        <v>93</v>
      </c>
      <c r="X781" s="5">
        <v>117</v>
      </c>
      <c r="Y781" s="5" t="s">
        <v>109</v>
      </c>
    </row>
    <row r="782" spans="1:25" hidden="1" x14ac:dyDescent="0.25">
      <c r="A782" s="5" t="s">
        <v>2179</v>
      </c>
      <c r="B782" s="5" t="s">
        <v>2180</v>
      </c>
      <c r="C782" s="5" t="s">
        <v>2174</v>
      </c>
      <c r="D782" s="5">
        <v>143</v>
      </c>
      <c r="E782" s="5" t="s">
        <v>373</v>
      </c>
      <c r="F782" s="5" t="s">
        <v>371</v>
      </c>
      <c r="G782" s="5" t="s">
        <v>175</v>
      </c>
      <c r="H782" s="5" t="s">
        <v>118</v>
      </c>
      <c r="I782" s="5" t="s">
        <v>71</v>
      </c>
      <c r="J782" s="5" t="s">
        <v>121</v>
      </c>
      <c r="K782" s="5">
        <v>2018</v>
      </c>
      <c r="L782" s="5" t="s">
        <v>89</v>
      </c>
      <c r="M782" s="5" t="s">
        <v>90</v>
      </c>
      <c r="N782" s="5" t="s">
        <v>91</v>
      </c>
      <c r="O782" s="5" t="s">
        <v>92</v>
      </c>
      <c r="P782" s="5" t="s">
        <v>93</v>
      </c>
      <c r="Q782" s="5" t="s">
        <v>93</v>
      </c>
      <c r="R782" s="5" t="s">
        <v>93</v>
      </c>
      <c r="S782" s="5" t="s">
        <v>93</v>
      </c>
      <c r="T782" s="5" t="s">
        <v>93</v>
      </c>
      <c r="U782" s="5" t="s">
        <v>93</v>
      </c>
      <c r="V782" s="5" t="s">
        <v>93</v>
      </c>
      <c r="W782" s="5" t="s">
        <v>93</v>
      </c>
      <c r="X782" s="5" t="s">
        <v>121</v>
      </c>
      <c r="Y782" s="5" t="s">
        <v>109</v>
      </c>
    </row>
    <row r="783" spans="1:25" hidden="1" x14ac:dyDescent="0.25">
      <c r="A783" s="5" t="s">
        <v>2181</v>
      </c>
      <c r="B783" s="5" t="s">
        <v>2182</v>
      </c>
      <c r="C783" s="5" t="s">
        <v>2174</v>
      </c>
      <c r="D783" s="5">
        <v>143</v>
      </c>
      <c r="E783" s="5" t="s">
        <v>373</v>
      </c>
      <c r="F783" s="5" t="s">
        <v>371</v>
      </c>
      <c r="G783" s="5" t="s">
        <v>175</v>
      </c>
      <c r="H783" s="5" t="s">
        <v>118</v>
      </c>
      <c r="I783" s="5" t="s">
        <v>9</v>
      </c>
      <c r="J783" s="5">
        <v>186</v>
      </c>
      <c r="K783" s="5">
        <v>2018</v>
      </c>
      <c r="L783" s="5" t="s">
        <v>89</v>
      </c>
      <c r="M783" s="5" t="s">
        <v>90</v>
      </c>
      <c r="N783" s="5" t="s">
        <v>91</v>
      </c>
      <c r="O783" s="5" t="s">
        <v>92</v>
      </c>
      <c r="P783" s="5" t="s">
        <v>93</v>
      </c>
      <c r="Q783" s="5" t="s">
        <v>93</v>
      </c>
      <c r="R783" s="5" t="s">
        <v>93</v>
      </c>
      <c r="S783" s="5" t="s">
        <v>93</v>
      </c>
      <c r="T783" s="5" t="s">
        <v>93</v>
      </c>
      <c r="U783" s="5" t="s">
        <v>93</v>
      </c>
      <c r="V783" s="5" t="s">
        <v>93</v>
      </c>
      <c r="W783" s="5" t="s">
        <v>93</v>
      </c>
      <c r="X783" s="5">
        <v>186</v>
      </c>
      <c r="Y783" s="5" t="s">
        <v>109</v>
      </c>
    </row>
    <row r="784" spans="1:25" hidden="1" x14ac:dyDescent="0.25">
      <c r="A784" s="5" t="s">
        <v>2183</v>
      </c>
      <c r="B784" s="5" t="s">
        <v>2184</v>
      </c>
      <c r="C784" s="5" t="s">
        <v>2185</v>
      </c>
      <c r="D784" s="5">
        <v>145</v>
      </c>
      <c r="E784" s="5" t="s">
        <v>374</v>
      </c>
      <c r="F784" s="5" t="s">
        <v>371</v>
      </c>
      <c r="G784" s="5" t="s">
        <v>375</v>
      </c>
      <c r="H784" s="5" t="s">
        <v>118</v>
      </c>
      <c r="I784" s="5" t="s">
        <v>119</v>
      </c>
      <c r="J784" s="5">
        <v>250</v>
      </c>
      <c r="K784" s="5">
        <v>2018</v>
      </c>
      <c r="L784" s="5" t="s">
        <v>89</v>
      </c>
      <c r="M784" s="5" t="s">
        <v>90</v>
      </c>
      <c r="N784" s="5" t="s">
        <v>91</v>
      </c>
      <c r="O784" s="5" t="s">
        <v>92</v>
      </c>
      <c r="P784" s="5" t="s">
        <v>93</v>
      </c>
      <c r="Q784" s="5" t="s">
        <v>93</v>
      </c>
      <c r="R784" s="5" t="s">
        <v>93</v>
      </c>
      <c r="S784" s="5" t="s">
        <v>93</v>
      </c>
      <c r="T784" s="5" t="s">
        <v>93</v>
      </c>
      <c r="U784" s="5" t="s">
        <v>93</v>
      </c>
      <c r="V784" s="5" t="s">
        <v>93</v>
      </c>
      <c r="W784" s="5" t="s">
        <v>93</v>
      </c>
      <c r="X784" s="5">
        <v>250</v>
      </c>
      <c r="Y784" s="5" t="s">
        <v>109</v>
      </c>
    </row>
    <row r="785" spans="1:25" hidden="1" x14ac:dyDescent="0.25">
      <c r="A785" s="5" t="s">
        <v>2186</v>
      </c>
      <c r="B785" s="5" t="s">
        <v>2187</v>
      </c>
      <c r="C785" s="5" t="s">
        <v>2185</v>
      </c>
      <c r="D785" s="5">
        <v>145</v>
      </c>
      <c r="E785" s="5" t="s">
        <v>374</v>
      </c>
      <c r="F785" s="5" t="s">
        <v>371</v>
      </c>
      <c r="G785" s="5" t="s">
        <v>375</v>
      </c>
      <c r="H785" s="5" t="s">
        <v>118</v>
      </c>
      <c r="I785" s="5" t="s">
        <v>95</v>
      </c>
      <c r="J785" s="5" t="s">
        <v>121</v>
      </c>
      <c r="K785" s="5">
        <v>2018</v>
      </c>
      <c r="L785" s="5" t="s">
        <v>89</v>
      </c>
      <c r="M785" s="5" t="s">
        <v>90</v>
      </c>
      <c r="N785" s="5" t="s">
        <v>91</v>
      </c>
      <c r="O785" s="5" t="s">
        <v>92</v>
      </c>
      <c r="P785" s="5" t="s">
        <v>93</v>
      </c>
      <c r="Q785" s="5" t="s">
        <v>93</v>
      </c>
      <c r="R785" s="5" t="s">
        <v>93</v>
      </c>
      <c r="S785" s="5" t="s">
        <v>93</v>
      </c>
      <c r="T785" s="5" t="s">
        <v>93</v>
      </c>
      <c r="U785" s="5" t="s">
        <v>93</v>
      </c>
      <c r="V785" s="5" t="s">
        <v>93</v>
      </c>
      <c r="W785" s="5" t="s">
        <v>93</v>
      </c>
      <c r="X785" s="5" t="s">
        <v>121</v>
      </c>
      <c r="Y785" s="5" t="s">
        <v>109</v>
      </c>
    </row>
    <row r="786" spans="1:25" hidden="1" x14ac:dyDescent="0.25">
      <c r="A786" s="5" t="s">
        <v>2188</v>
      </c>
      <c r="B786" s="5" t="s">
        <v>2189</v>
      </c>
      <c r="C786" s="5" t="s">
        <v>2185</v>
      </c>
      <c r="D786" s="5">
        <v>145</v>
      </c>
      <c r="E786" s="5" t="s">
        <v>374</v>
      </c>
      <c r="F786" s="5" t="s">
        <v>371</v>
      </c>
      <c r="G786" s="5" t="s">
        <v>375</v>
      </c>
      <c r="H786" s="5" t="s">
        <v>118</v>
      </c>
      <c r="I786" s="5" t="s">
        <v>71</v>
      </c>
      <c r="J786" s="5" t="s">
        <v>121</v>
      </c>
      <c r="K786" s="5">
        <v>2018</v>
      </c>
      <c r="L786" s="5" t="s">
        <v>89</v>
      </c>
      <c r="M786" s="5" t="s">
        <v>90</v>
      </c>
      <c r="N786" s="5" t="s">
        <v>91</v>
      </c>
      <c r="O786" s="5" t="s">
        <v>92</v>
      </c>
      <c r="P786" s="5" t="s">
        <v>93</v>
      </c>
      <c r="Q786" s="5" t="s">
        <v>93</v>
      </c>
      <c r="R786" s="5" t="s">
        <v>93</v>
      </c>
      <c r="S786" s="5" t="s">
        <v>93</v>
      </c>
      <c r="T786" s="5" t="s">
        <v>93</v>
      </c>
      <c r="U786" s="5" t="s">
        <v>93</v>
      </c>
      <c r="V786" s="5" t="s">
        <v>93</v>
      </c>
      <c r="W786" s="5" t="s">
        <v>93</v>
      </c>
      <c r="X786" s="5" t="s">
        <v>121</v>
      </c>
      <c r="Y786" s="5" t="s">
        <v>109</v>
      </c>
    </row>
    <row r="787" spans="1:25" hidden="1" x14ac:dyDescent="0.25">
      <c r="A787" s="5" t="s">
        <v>2190</v>
      </c>
      <c r="B787" s="5" t="s">
        <v>2191</v>
      </c>
      <c r="C787" s="5" t="s">
        <v>2192</v>
      </c>
      <c r="D787" s="5">
        <v>149</v>
      </c>
      <c r="E787" s="5" t="s">
        <v>376</v>
      </c>
      <c r="F787" s="5" t="s">
        <v>49</v>
      </c>
      <c r="G787" s="5" t="s">
        <v>190</v>
      </c>
      <c r="H787" s="5" t="s">
        <v>190</v>
      </c>
      <c r="I787" s="5" t="s">
        <v>16</v>
      </c>
      <c r="J787" s="5">
        <v>46</v>
      </c>
      <c r="K787" s="5">
        <v>2018</v>
      </c>
      <c r="L787" s="5" t="s">
        <v>89</v>
      </c>
      <c r="M787" s="5" t="s">
        <v>90</v>
      </c>
      <c r="N787" s="5" t="s">
        <v>91</v>
      </c>
      <c r="O787" s="5">
        <v>46</v>
      </c>
      <c r="P787" s="5">
        <v>0</v>
      </c>
      <c r="Q787" s="5">
        <v>0</v>
      </c>
      <c r="R787" s="5">
        <v>0</v>
      </c>
      <c r="S787" s="5">
        <v>0</v>
      </c>
      <c r="T787" s="5">
        <v>3.1372870249017035</v>
      </c>
      <c r="U787" s="5">
        <v>0.64285714285714268</v>
      </c>
      <c r="V787" s="5">
        <v>-17.999999999999996</v>
      </c>
      <c r="W787" s="5">
        <v>28.000000000000004</v>
      </c>
      <c r="X787" s="5">
        <v>46</v>
      </c>
      <c r="Y787" s="5" t="s">
        <v>109</v>
      </c>
    </row>
    <row r="788" spans="1:25" hidden="1" x14ac:dyDescent="0.25">
      <c r="A788" s="5" t="s">
        <v>2193</v>
      </c>
      <c r="B788" s="5" t="s">
        <v>2194</v>
      </c>
      <c r="C788" s="5" t="s">
        <v>2192</v>
      </c>
      <c r="D788" s="5">
        <v>149</v>
      </c>
      <c r="E788" s="5" t="s">
        <v>376</v>
      </c>
      <c r="F788" s="5" t="s">
        <v>49</v>
      </c>
      <c r="G788" s="5" t="s">
        <v>190</v>
      </c>
      <c r="H788" s="5" t="s">
        <v>190</v>
      </c>
      <c r="I788" s="5" t="s">
        <v>11</v>
      </c>
      <c r="J788" s="5">
        <v>20</v>
      </c>
      <c r="K788" s="5">
        <v>2018</v>
      </c>
      <c r="L788" s="5" t="s">
        <v>89</v>
      </c>
      <c r="M788" s="5" t="s">
        <v>90</v>
      </c>
      <c r="N788" s="5" t="s">
        <v>91</v>
      </c>
      <c r="O788" s="5">
        <v>20</v>
      </c>
      <c r="P788" s="5">
        <v>0</v>
      </c>
      <c r="Q788" s="5">
        <v>0</v>
      </c>
      <c r="R788" s="5">
        <v>0</v>
      </c>
      <c r="S788" s="5">
        <v>0</v>
      </c>
      <c r="T788" s="5">
        <v>3.1972477064220182</v>
      </c>
      <c r="U788" s="5">
        <v>0.66666666666666663</v>
      </c>
      <c r="V788" s="5">
        <v>-8</v>
      </c>
      <c r="W788" s="5">
        <v>12</v>
      </c>
      <c r="X788" s="5">
        <v>20</v>
      </c>
      <c r="Y788" s="5" t="s">
        <v>109</v>
      </c>
    </row>
    <row r="789" spans="1:25" hidden="1" x14ac:dyDescent="0.25">
      <c r="A789" s="5" t="s">
        <v>2195</v>
      </c>
      <c r="B789" s="5" t="s">
        <v>2196</v>
      </c>
      <c r="C789" s="5" t="s">
        <v>2192</v>
      </c>
      <c r="D789" s="5">
        <v>149</v>
      </c>
      <c r="E789" s="5" t="s">
        <v>376</v>
      </c>
      <c r="F789" s="5" t="s">
        <v>49</v>
      </c>
      <c r="G789" s="5" t="s">
        <v>190</v>
      </c>
      <c r="H789" s="5" t="s">
        <v>190</v>
      </c>
      <c r="I789" s="5" t="s">
        <v>4</v>
      </c>
      <c r="J789" s="5">
        <v>1255</v>
      </c>
      <c r="K789" s="5">
        <v>2018</v>
      </c>
      <c r="L789" s="5" t="s">
        <v>89</v>
      </c>
      <c r="M789" s="5" t="s">
        <v>90</v>
      </c>
      <c r="N789" s="5" t="s">
        <v>91</v>
      </c>
      <c r="O789" s="5">
        <v>1255</v>
      </c>
      <c r="P789" s="5">
        <v>0</v>
      </c>
      <c r="Q789" s="5">
        <v>0</v>
      </c>
      <c r="R789" s="5">
        <v>0</v>
      </c>
      <c r="S789" s="5">
        <v>0</v>
      </c>
      <c r="T789" s="5">
        <v>3.1152702121559632</v>
      </c>
      <c r="U789" s="5">
        <v>0.63411458333333337</v>
      </c>
      <c r="V789" s="5">
        <v>-487</v>
      </c>
      <c r="W789" s="5">
        <v>768</v>
      </c>
      <c r="X789" s="5">
        <v>1255</v>
      </c>
      <c r="Y789" s="5" t="s">
        <v>109</v>
      </c>
    </row>
    <row r="790" spans="1:25" hidden="1" x14ac:dyDescent="0.25">
      <c r="A790" s="5" t="s">
        <v>2197</v>
      </c>
      <c r="B790" s="5" t="s">
        <v>2198</v>
      </c>
      <c r="C790" s="5" t="s">
        <v>2192</v>
      </c>
      <c r="D790" s="5">
        <v>149</v>
      </c>
      <c r="E790" s="5" t="s">
        <v>376</v>
      </c>
      <c r="F790" s="5" t="s">
        <v>49</v>
      </c>
      <c r="G790" s="5" t="s">
        <v>190</v>
      </c>
      <c r="H790" s="5" t="s">
        <v>190</v>
      </c>
      <c r="I790" s="5" t="s">
        <v>12</v>
      </c>
      <c r="J790" s="5">
        <v>14</v>
      </c>
      <c r="K790" s="5">
        <v>2018</v>
      </c>
      <c r="L790" s="5" t="s">
        <v>89</v>
      </c>
      <c r="M790" s="5" t="s">
        <v>90</v>
      </c>
      <c r="N790" s="5" t="s">
        <v>91</v>
      </c>
      <c r="O790" s="5">
        <v>14</v>
      </c>
      <c r="P790" s="5">
        <v>0</v>
      </c>
      <c r="Q790" s="5">
        <v>0</v>
      </c>
      <c r="R790" s="5">
        <v>0</v>
      </c>
      <c r="S790" s="5">
        <v>0</v>
      </c>
      <c r="T790" s="5">
        <v>2.9174311926605503</v>
      </c>
      <c r="U790" s="5">
        <v>0.55555555555555558</v>
      </c>
      <c r="V790" s="5">
        <v>-5</v>
      </c>
      <c r="W790" s="5">
        <v>9</v>
      </c>
      <c r="X790" s="5">
        <v>14</v>
      </c>
      <c r="Y790" s="5" t="s">
        <v>109</v>
      </c>
    </row>
    <row r="791" spans="1:25" hidden="1" x14ac:dyDescent="0.25">
      <c r="A791" s="5" t="s">
        <v>2199</v>
      </c>
      <c r="B791" s="5" t="s">
        <v>2200</v>
      </c>
      <c r="C791" s="5" t="s">
        <v>2192</v>
      </c>
      <c r="D791" s="5">
        <v>149</v>
      </c>
      <c r="E791" s="5" t="s">
        <v>376</v>
      </c>
      <c r="F791" s="5" t="s">
        <v>49</v>
      </c>
      <c r="G791" s="5" t="s">
        <v>190</v>
      </c>
      <c r="H791" s="5" t="s">
        <v>190</v>
      </c>
      <c r="I791" s="5" t="s">
        <v>9</v>
      </c>
      <c r="J791" s="5">
        <v>458</v>
      </c>
      <c r="K791" s="5">
        <v>2018</v>
      </c>
      <c r="L791" s="5" t="s">
        <v>89</v>
      </c>
      <c r="M791" s="5" t="s">
        <v>90</v>
      </c>
      <c r="N791" s="5" t="s">
        <v>91</v>
      </c>
      <c r="O791" s="5">
        <v>458.00000000000006</v>
      </c>
      <c r="P791" s="5">
        <v>0</v>
      </c>
      <c r="Q791" s="5">
        <v>0</v>
      </c>
      <c r="R791" s="5">
        <v>-5.6843418860808015E-14</v>
      </c>
      <c r="S791" s="5">
        <v>-1.2411226825503933E-16</v>
      </c>
      <c r="T791" s="5">
        <v>3.1046393940383306</v>
      </c>
      <c r="U791" s="5">
        <v>0.62989323843416389</v>
      </c>
      <c r="V791" s="5">
        <v>-177.00000000000006</v>
      </c>
      <c r="W791" s="5">
        <v>281</v>
      </c>
      <c r="X791" s="5">
        <v>458.00000000000006</v>
      </c>
      <c r="Y791" s="5" t="s">
        <v>109</v>
      </c>
    </row>
    <row r="792" spans="1:25" hidden="1" x14ac:dyDescent="0.25">
      <c r="A792" s="5" t="s">
        <v>2201</v>
      </c>
      <c r="B792" s="5" t="s">
        <v>2202</v>
      </c>
      <c r="C792" s="5" t="s">
        <v>2192</v>
      </c>
      <c r="D792" s="5">
        <v>149</v>
      </c>
      <c r="E792" s="5" t="s">
        <v>376</v>
      </c>
      <c r="F792" s="5" t="s">
        <v>49</v>
      </c>
      <c r="G792" s="5" t="s">
        <v>190</v>
      </c>
      <c r="H792" s="5" t="s">
        <v>190</v>
      </c>
      <c r="I792" s="5" t="s">
        <v>95</v>
      </c>
      <c r="J792" s="5">
        <v>1793</v>
      </c>
      <c r="K792" s="5">
        <v>2018</v>
      </c>
      <c r="L792" s="5" t="s">
        <v>89</v>
      </c>
      <c r="M792" s="5" t="s">
        <v>90</v>
      </c>
      <c r="N792" s="5" t="s">
        <v>91</v>
      </c>
      <c r="O792" s="5">
        <v>1793</v>
      </c>
      <c r="P792" s="5">
        <v>0</v>
      </c>
      <c r="Q792" s="5">
        <v>0</v>
      </c>
      <c r="R792" s="5">
        <v>0</v>
      </c>
      <c r="S792" s="5">
        <v>0</v>
      </c>
      <c r="T792" s="5">
        <v>3.1123853211009176</v>
      </c>
      <c r="U792" s="5">
        <v>0.63296903460837883</v>
      </c>
      <c r="V792" s="5">
        <v>-695</v>
      </c>
      <c r="W792" s="5">
        <v>1098</v>
      </c>
      <c r="X792" s="5">
        <v>1793</v>
      </c>
      <c r="Y792" s="5" t="s">
        <v>109</v>
      </c>
    </row>
    <row r="793" spans="1:25" hidden="1" x14ac:dyDescent="0.25">
      <c r="A793" s="5" t="s">
        <v>2203</v>
      </c>
      <c r="B793" s="5" t="s">
        <v>2204</v>
      </c>
      <c r="C793" s="5" t="s">
        <v>2192</v>
      </c>
      <c r="D793" s="5">
        <v>149</v>
      </c>
      <c r="E793" s="5" t="s">
        <v>376</v>
      </c>
      <c r="F793" s="5" t="s">
        <v>49</v>
      </c>
      <c r="G793" s="5" t="s">
        <v>190</v>
      </c>
      <c r="H793" s="5" t="s">
        <v>190</v>
      </c>
      <c r="I793" s="5" t="s">
        <v>71</v>
      </c>
      <c r="J793" s="5">
        <v>1793</v>
      </c>
      <c r="K793" s="5">
        <v>2018</v>
      </c>
      <c r="L793" s="5" t="s">
        <v>89</v>
      </c>
      <c r="M793" s="5" t="s">
        <v>90</v>
      </c>
      <c r="N793" s="5" t="s">
        <v>91</v>
      </c>
      <c r="O793" s="5">
        <v>1793</v>
      </c>
      <c r="P793" s="5">
        <v>0</v>
      </c>
      <c r="Q793" s="5">
        <v>0</v>
      </c>
      <c r="R793" s="5">
        <v>0</v>
      </c>
      <c r="S793" s="5">
        <v>0</v>
      </c>
      <c r="T793" s="5">
        <v>3.1123853211009176</v>
      </c>
      <c r="U793" s="5">
        <v>0.63296903460837883</v>
      </c>
      <c r="V793" s="5">
        <v>-695</v>
      </c>
      <c r="W793" s="5">
        <v>1098</v>
      </c>
      <c r="X793" s="5">
        <v>1793</v>
      </c>
      <c r="Y793" s="5" t="s">
        <v>109</v>
      </c>
    </row>
    <row r="794" spans="1:25" hidden="1" x14ac:dyDescent="0.25">
      <c r="A794" s="5" t="s">
        <v>2205</v>
      </c>
      <c r="B794" s="5" t="s">
        <v>2206</v>
      </c>
      <c r="C794" s="5" t="s">
        <v>2207</v>
      </c>
      <c r="D794" s="5">
        <v>150</v>
      </c>
      <c r="E794" s="5" t="s">
        <v>377</v>
      </c>
      <c r="F794" s="5" t="s">
        <v>49</v>
      </c>
      <c r="G794" s="5" t="s">
        <v>378</v>
      </c>
      <c r="H794" s="5" t="s">
        <v>208</v>
      </c>
      <c r="I794" s="5" t="s">
        <v>16</v>
      </c>
      <c r="J794" s="5">
        <v>6333</v>
      </c>
      <c r="K794" s="5">
        <v>2018</v>
      </c>
      <c r="L794" s="5" t="s">
        <v>89</v>
      </c>
      <c r="M794" s="5" t="s">
        <v>90</v>
      </c>
      <c r="N794" s="5" t="s">
        <v>91</v>
      </c>
      <c r="O794" s="5">
        <v>4859.8030897264207</v>
      </c>
      <c r="P794" s="5">
        <v>1473.1969102735793</v>
      </c>
      <c r="Q794" s="5">
        <v>0.30313921841563995</v>
      </c>
      <c r="R794" s="5">
        <v>1473.1969102735793</v>
      </c>
      <c r="S794" s="5">
        <v>0.30313921841563995</v>
      </c>
      <c r="T794" s="5">
        <v>-0.20772390002494706</v>
      </c>
      <c r="U794" s="5">
        <v>-0.33851523866364125</v>
      </c>
      <c r="V794" s="5">
        <v>2487.0072584189338</v>
      </c>
      <c r="W794" s="5">
        <v>7346.8103481453545</v>
      </c>
      <c r="X794" s="5">
        <v>4859.8030897264207</v>
      </c>
      <c r="Y794" s="5" t="s">
        <v>109</v>
      </c>
    </row>
    <row r="795" spans="1:25" hidden="1" x14ac:dyDescent="0.25">
      <c r="A795" s="5" t="s">
        <v>2208</v>
      </c>
      <c r="B795" s="5" t="s">
        <v>2209</v>
      </c>
      <c r="C795" s="5" t="s">
        <v>2207</v>
      </c>
      <c r="D795" s="5">
        <v>150</v>
      </c>
      <c r="E795" s="5" t="s">
        <v>377</v>
      </c>
      <c r="F795" s="5" t="s">
        <v>49</v>
      </c>
      <c r="G795" s="5" t="s">
        <v>378</v>
      </c>
      <c r="H795" s="5" t="s">
        <v>208</v>
      </c>
      <c r="I795" s="5" t="s">
        <v>15</v>
      </c>
      <c r="J795" s="5">
        <v>20581</v>
      </c>
      <c r="K795" s="5">
        <v>2018</v>
      </c>
      <c r="L795" s="5" t="s">
        <v>89</v>
      </c>
      <c r="M795" s="5" t="s">
        <v>90</v>
      </c>
      <c r="N795" s="5" t="s">
        <v>91</v>
      </c>
      <c r="O795" s="5">
        <v>15793.400819463046</v>
      </c>
      <c r="P795" s="5">
        <v>4787.599180536954</v>
      </c>
      <c r="Q795" s="5">
        <v>0.30313921841563984</v>
      </c>
      <c r="R795" s="5">
        <v>4787.599180536954</v>
      </c>
      <c r="S795" s="5">
        <v>0.30313921841563984</v>
      </c>
      <c r="T795" s="5">
        <v>-0.20778021285691439</v>
      </c>
      <c r="U795" s="5">
        <v>-0.33856225520271804</v>
      </c>
      <c r="V795" s="5">
        <v>8083.9798466545526</v>
      </c>
      <c r="W795" s="5">
        <v>23877.380666117599</v>
      </c>
      <c r="X795" s="5">
        <v>15793.400819463046</v>
      </c>
      <c r="Y795" s="5" t="s">
        <v>109</v>
      </c>
    </row>
    <row r="796" spans="1:25" hidden="1" x14ac:dyDescent="0.25">
      <c r="A796" s="5" t="s">
        <v>2210</v>
      </c>
      <c r="B796" s="5" t="s">
        <v>2211</v>
      </c>
      <c r="C796" s="5" t="s">
        <v>2207</v>
      </c>
      <c r="D796" s="5">
        <v>150</v>
      </c>
      <c r="E796" s="5" t="s">
        <v>377</v>
      </c>
      <c r="F796" s="5" t="s">
        <v>49</v>
      </c>
      <c r="G796" s="5" t="s">
        <v>378</v>
      </c>
      <c r="H796" s="5" t="s">
        <v>208</v>
      </c>
      <c r="I796" s="5" t="s">
        <v>11</v>
      </c>
      <c r="J796" s="5">
        <v>1188</v>
      </c>
      <c r="K796" s="5">
        <v>2018</v>
      </c>
      <c r="L796" s="5" t="s">
        <v>89</v>
      </c>
      <c r="M796" s="5" t="s">
        <v>90</v>
      </c>
      <c r="N796" s="5" t="s">
        <v>91</v>
      </c>
      <c r="O796" s="5">
        <v>911.64472929022384</v>
      </c>
      <c r="P796" s="5">
        <v>276.35527070977616</v>
      </c>
      <c r="Q796" s="5">
        <v>0.30313921841564001</v>
      </c>
      <c r="R796" s="5">
        <v>276.35527070977616</v>
      </c>
      <c r="S796" s="5">
        <v>0.30313921841564001</v>
      </c>
      <c r="T796" s="5">
        <v>-0.207313053061354</v>
      </c>
      <c r="U796" s="5">
        <v>-0.33817221556138355</v>
      </c>
      <c r="V796" s="5">
        <v>465.82045232573103</v>
      </c>
      <c r="W796" s="5">
        <v>1377.4651816159549</v>
      </c>
      <c r="X796" s="5">
        <v>911.64472929022384</v>
      </c>
      <c r="Y796" s="5" t="s">
        <v>109</v>
      </c>
    </row>
    <row r="797" spans="1:25" hidden="1" x14ac:dyDescent="0.25">
      <c r="A797" s="5" t="s">
        <v>2212</v>
      </c>
      <c r="B797" s="5" t="s">
        <v>2213</v>
      </c>
      <c r="C797" s="5" t="s">
        <v>2207</v>
      </c>
      <c r="D797" s="5">
        <v>150</v>
      </c>
      <c r="E797" s="5" t="s">
        <v>377</v>
      </c>
      <c r="F797" s="5" t="s">
        <v>49</v>
      </c>
      <c r="G797" s="5" t="s">
        <v>378</v>
      </c>
      <c r="H797" s="5" t="s">
        <v>208</v>
      </c>
      <c r="I797" s="5" t="s">
        <v>14</v>
      </c>
      <c r="J797" s="5">
        <v>5937</v>
      </c>
      <c r="K797" s="5">
        <v>2018</v>
      </c>
      <c r="L797" s="5" t="s">
        <v>89</v>
      </c>
      <c r="M797" s="5" t="s">
        <v>90</v>
      </c>
      <c r="N797" s="5" t="s">
        <v>91</v>
      </c>
      <c r="O797" s="5">
        <v>4555.9215132963463</v>
      </c>
      <c r="P797" s="5">
        <v>1381.0784867036537</v>
      </c>
      <c r="Q797" s="5">
        <v>0.30313921841563984</v>
      </c>
      <c r="R797" s="5">
        <v>1381.0784867036537</v>
      </c>
      <c r="S797" s="5">
        <v>0.30313921841563984</v>
      </c>
      <c r="T797" s="5">
        <v>-0.20771340000425231</v>
      </c>
      <c r="U797" s="5">
        <v>-0.33850647201817063</v>
      </c>
      <c r="V797" s="5">
        <v>2331.404394783428</v>
      </c>
      <c r="W797" s="5">
        <v>6887.3259080797743</v>
      </c>
      <c r="X797" s="5">
        <v>4555.9215132963463</v>
      </c>
      <c r="Y797" s="5" t="s">
        <v>109</v>
      </c>
    </row>
    <row r="798" spans="1:25" hidden="1" x14ac:dyDescent="0.25">
      <c r="A798" s="5" t="s">
        <v>2214</v>
      </c>
      <c r="B798" s="5" t="s">
        <v>2215</v>
      </c>
      <c r="C798" s="5" t="s">
        <v>2207</v>
      </c>
      <c r="D798" s="5">
        <v>150</v>
      </c>
      <c r="E798" s="5" t="s">
        <v>377</v>
      </c>
      <c r="F798" s="5" t="s">
        <v>49</v>
      </c>
      <c r="G798" s="5" t="s">
        <v>378</v>
      </c>
      <c r="H798" s="5" t="s">
        <v>208</v>
      </c>
      <c r="I798" s="5" t="s">
        <v>119</v>
      </c>
      <c r="J798" s="5">
        <v>7746</v>
      </c>
      <c r="K798" s="5">
        <v>2018</v>
      </c>
      <c r="L798" s="5" t="s">
        <v>89</v>
      </c>
      <c r="M798" s="5" t="s">
        <v>90</v>
      </c>
      <c r="N798" s="5" t="s">
        <v>91</v>
      </c>
      <c r="O798" s="5">
        <v>5944.1078056246415</v>
      </c>
      <c r="P798" s="5">
        <v>1801.8921943753585</v>
      </c>
      <c r="Q798" s="5">
        <v>0.30313921841563995</v>
      </c>
      <c r="R798" s="5">
        <v>1801.8921943753585</v>
      </c>
      <c r="S798" s="5">
        <v>0.30313921841563995</v>
      </c>
      <c r="T798" s="5">
        <v>-0.20773479527742675</v>
      </c>
      <c r="U798" s="5">
        <v>-0.33852433529483639</v>
      </c>
      <c r="V798" s="5">
        <v>3042.0244480450083</v>
      </c>
      <c r="W798" s="5">
        <v>8986.1322536696498</v>
      </c>
      <c r="X798" s="5">
        <v>5944.1078056246415</v>
      </c>
      <c r="Y798" s="5" t="s">
        <v>109</v>
      </c>
    </row>
    <row r="799" spans="1:25" hidden="1" x14ac:dyDescent="0.25">
      <c r="A799" s="5" t="s">
        <v>2216</v>
      </c>
      <c r="B799" s="5" t="s">
        <v>2217</v>
      </c>
      <c r="C799" s="5" t="s">
        <v>2207</v>
      </c>
      <c r="D799" s="5">
        <v>150</v>
      </c>
      <c r="E799" s="5" t="s">
        <v>377</v>
      </c>
      <c r="F799" s="5" t="s">
        <v>49</v>
      </c>
      <c r="G799" s="5" t="s">
        <v>378</v>
      </c>
      <c r="H799" s="5" t="s">
        <v>208</v>
      </c>
      <c r="I799" s="5" t="s">
        <v>12</v>
      </c>
      <c r="J799" s="5">
        <v>39578</v>
      </c>
      <c r="K799" s="5">
        <v>2018</v>
      </c>
      <c r="L799" s="5" t="s">
        <v>89</v>
      </c>
      <c r="M799" s="5" t="s">
        <v>90</v>
      </c>
      <c r="N799" s="5" t="s">
        <v>91</v>
      </c>
      <c r="O799" s="5">
        <v>30371.275333205791</v>
      </c>
      <c r="P799" s="5">
        <v>9206.724666794209</v>
      </c>
      <c r="Q799" s="5">
        <v>0.30313921841563995</v>
      </c>
      <c r="R799" s="5">
        <v>9206.724666794209</v>
      </c>
      <c r="S799" s="5">
        <v>0.30313921841563995</v>
      </c>
      <c r="T799" s="5">
        <v>-0.20782731020046039</v>
      </c>
      <c r="U799" s="5">
        <v>-0.33860157757411874</v>
      </c>
      <c r="V799" s="5">
        <v>15548.512654509446</v>
      </c>
      <c r="W799" s="5">
        <v>45919.787987715237</v>
      </c>
      <c r="X799" s="5">
        <v>30371.275333205791</v>
      </c>
      <c r="Y799" s="5" t="s">
        <v>109</v>
      </c>
    </row>
    <row r="800" spans="1:25" hidden="1" x14ac:dyDescent="0.25">
      <c r="A800" s="5" t="s">
        <v>2218</v>
      </c>
      <c r="B800" s="5" t="s">
        <v>2219</v>
      </c>
      <c r="C800" s="5" t="s">
        <v>2207</v>
      </c>
      <c r="D800" s="5">
        <v>150</v>
      </c>
      <c r="E800" s="5" t="s">
        <v>377</v>
      </c>
      <c r="F800" s="5" t="s">
        <v>49</v>
      </c>
      <c r="G800" s="5" t="s">
        <v>378</v>
      </c>
      <c r="H800" s="5" t="s">
        <v>208</v>
      </c>
      <c r="I800" s="5" t="s">
        <v>9</v>
      </c>
      <c r="J800" s="5">
        <v>29289</v>
      </c>
      <c r="K800" s="5">
        <v>2018</v>
      </c>
      <c r="L800" s="5" t="s">
        <v>89</v>
      </c>
      <c r="M800" s="5" t="s">
        <v>90</v>
      </c>
      <c r="N800" s="5" t="s">
        <v>91</v>
      </c>
      <c r="O800" s="5">
        <v>22475.725990051655</v>
      </c>
      <c r="P800" s="5">
        <v>6813.2740099483453</v>
      </c>
      <c r="Q800" s="5">
        <v>0.30313921841564001</v>
      </c>
      <c r="R800" s="5">
        <v>6813.2740099483453</v>
      </c>
      <c r="S800" s="5">
        <v>0.30313921841564001</v>
      </c>
      <c r="T800" s="5">
        <v>-0.20778024867664169</v>
      </c>
      <c r="U800" s="5">
        <v>-0.33856228510921627</v>
      </c>
      <c r="V800" s="5">
        <v>11504.383526023998</v>
      </c>
      <c r="W800" s="5">
        <v>33980.109516075652</v>
      </c>
      <c r="X800" s="5">
        <v>22475.725990051655</v>
      </c>
      <c r="Y800" s="5" t="s">
        <v>109</v>
      </c>
    </row>
    <row r="801" spans="1:25" hidden="1" x14ac:dyDescent="0.25">
      <c r="A801" s="5" t="s">
        <v>2220</v>
      </c>
      <c r="B801" s="5" t="s">
        <v>2221</v>
      </c>
      <c r="C801" s="5" t="s">
        <v>2207</v>
      </c>
      <c r="D801" s="5">
        <v>150</v>
      </c>
      <c r="E801" s="5" t="s">
        <v>377</v>
      </c>
      <c r="F801" s="5" t="s">
        <v>49</v>
      </c>
      <c r="G801" s="5" t="s">
        <v>378</v>
      </c>
      <c r="H801" s="5" t="s">
        <v>208</v>
      </c>
      <c r="I801" s="5" t="s">
        <v>95</v>
      </c>
      <c r="J801" s="5">
        <v>102906</v>
      </c>
      <c r="K801" s="5">
        <v>2018</v>
      </c>
      <c r="L801" s="5" t="s">
        <v>89</v>
      </c>
      <c r="M801" s="5" t="s">
        <v>90</v>
      </c>
      <c r="N801" s="5" t="s">
        <v>91</v>
      </c>
      <c r="O801" s="5">
        <v>78967.771475033485</v>
      </c>
      <c r="P801" s="5">
        <v>23938.228524966515</v>
      </c>
      <c r="Q801" s="5">
        <v>0.3031392184156399</v>
      </c>
      <c r="R801" s="5">
        <v>23938.228524966515</v>
      </c>
      <c r="S801" s="5">
        <v>0.3031392184156399</v>
      </c>
      <c r="T801" s="5">
        <v>-0.20778642713437109</v>
      </c>
      <c r="U801" s="5">
        <v>-0.33856744360842722</v>
      </c>
      <c r="V801" s="5">
        <v>40421.228524966515</v>
      </c>
      <c r="W801" s="5">
        <v>119389</v>
      </c>
      <c r="X801" s="5">
        <v>78967.771475033485</v>
      </c>
      <c r="Y801" s="5" t="s">
        <v>109</v>
      </c>
    </row>
    <row r="802" spans="1:25" hidden="1" x14ac:dyDescent="0.25">
      <c r="A802" s="5" t="s">
        <v>2222</v>
      </c>
      <c r="B802" s="5" t="s">
        <v>2223</v>
      </c>
      <c r="C802" s="5" t="s">
        <v>2207</v>
      </c>
      <c r="D802" s="5">
        <v>150</v>
      </c>
      <c r="E802" s="5" t="s">
        <v>377</v>
      </c>
      <c r="F802" s="5" t="s">
        <v>49</v>
      </c>
      <c r="G802" s="5" t="s">
        <v>378</v>
      </c>
      <c r="H802" s="5" t="s">
        <v>208</v>
      </c>
      <c r="I802" s="5" t="s">
        <v>71</v>
      </c>
      <c r="J802" s="5">
        <v>110652</v>
      </c>
      <c r="K802" s="5">
        <v>2018</v>
      </c>
      <c r="L802" s="5" t="s">
        <v>89</v>
      </c>
      <c r="M802" s="5" t="s">
        <v>90</v>
      </c>
      <c r="N802" s="5" t="s">
        <v>91</v>
      </c>
      <c r="O802" s="5">
        <v>84911.879280658119</v>
      </c>
      <c r="P802" s="5">
        <v>25740.120719341881</v>
      </c>
      <c r="Q802" s="5">
        <v>0.30313921841564001</v>
      </c>
      <c r="R802" s="5">
        <v>25740.120719341881</v>
      </c>
      <c r="S802" s="5">
        <v>0.30313921841564001</v>
      </c>
      <c r="T802" s="5">
        <v>-0.20778816787816831</v>
      </c>
      <c r="U802" s="5">
        <v>-0.33856889698496512</v>
      </c>
      <c r="V802" s="5">
        <v>43464.120719341881</v>
      </c>
      <c r="W802" s="5">
        <v>128376</v>
      </c>
      <c r="X802" s="5">
        <v>84911.879280658119</v>
      </c>
      <c r="Y802" s="5" t="s">
        <v>109</v>
      </c>
    </row>
    <row r="803" spans="1:25" hidden="1" x14ac:dyDescent="0.25">
      <c r="A803" s="5" t="s">
        <v>2224</v>
      </c>
      <c r="B803" s="5" t="s">
        <v>2225</v>
      </c>
      <c r="C803" s="5" t="s">
        <v>2226</v>
      </c>
      <c r="D803" s="5">
        <v>151</v>
      </c>
      <c r="E803" s="5" t="s">
        <v>379</v>
      </c>
      <c r="F803" s="5" t="s">
        <v>49</v>
      </c>
      <c r="G803" s="5" t="s">
        <v>108</v>
      </c>
      <c r="H803" s="5" t="s">
        <v>118</v>
      </c>
      <c r="I803" s="5" t="s">
        <v>11</v>
      </c>
      <c r="J803" s="5">
        <v>9</v>
      </c>
      <c r="K803" s="5">
        <v>2018</v>
      </c>
      <c r="L803" s="5" t="s">
        <v>89</v>
      </c>
      <c r="M803" s="5" t="s">
        <v>90</v>
      </c>
      <c r="N803" s="5" t="s">
        <v>91</v>
      </c>
      <c r="O803" s="5" t="s">
        <v>92</v>
      </c>
      <c r="P803" s="5" t="s">
        <v>93</v>
      </c>
      <c r="Q803" s="5" t="s">
        <v>93</v>
      </c>
      <c r="R803" s="5" t="s">
        <v>93</v>
      </c>
      <c r="S803" s="5" t="s">
        <v>93</v>
      </c>
      <c r="T803" s="5" t="s">
        <v>93</v>
      </c>
      <c r="U803" s="5" t="s">
        <v>93</v>
      </c>
      <c r="V803" s="5" t="s">
        <v>93</v>
      </c>
      <c r="W803" s="5" t="s">
        <v>93</v>
      </c>
      <c r="X803" s="5">
        <v>9</v>
      </c>
      <c r="Y803" s="5" t="s">
        <v>94</v>
      </c>
    </row>
    <row r="804" spans="1:25" hidden="1" x14ac:dyDescent="0.25">
      <c r="A804" s="5" t="s">
        <v>2227</v>
      </c>
      <c r="B804" s="5" t="s">
        <v>2228</v>
      </c>
      <c r="C804" s="5" t="s">
        <v>2226</v>
      </c>
      <c r="D804" s="5">
        <v>151</v>
      </c>
      <c r="E804" s="5" t="s">
        <v>379</v>
      </c>
      <c r="F804" s="5" t="s">
        <v>49</v>
      </c>
      <c r="G804" s="5" t="s">
        <v>108</v>
      </c>
      <c r="H804" s="5" t="s">
        <v>118</v>
      </c>
      <c r="I804" s="5" t="s">
        <v>4</v>
      </c>
      <c r="J804" s="5">
        <v>261</v>
      </c>
      <c r="K804" s="5">
        <v>2018</v>
      </c>
      <c r="L804" s="5" t="s">
        <v>89</v>
      </c>
      <c r="M804" s="5" t="s">
        <v>90</v>
      </c>
      <c r="N804" s="5" t="s">
        <v>91</v>
      </c>
      <c r="O804" s="5" t="s">
        <v>92</v>
      </c>
      <c r="P804" s="5" t="s">
        <v>93</v>
      </c>
      <c r="Q804" s="5" t="s">
        <v>93</v>
      </c>
      <c r="R804" s="5" t="s">
        <v>93</v>
      </c>
      <c r="S804" s="5" t="s">
        <v>93</v>
      </c>
      <c r="T804" s="5" t="s">
        <v>93</v>
      </c>
      <c r="U804" s="5" t="s">
        <v>93</v>
      </c>
      <c r="V804" s="5" t="s">
        <v>93</v>
      </c>
      <c r="W804" s="5" t="s">
        <v>93</v>
      </c>
      <c r="X804" s="5">
        <v>261</v>
      </c>
      <c r="Y804" s="5" t="s">
        <v>94</v>
      </c>
    </row>
    <row r="805" spans="1:25" hidden="1" x14ac:dyDescent="0.25">
      <c r="A805" s="5" t="s">
        <v>2229</v>
      </c>
      <c r="B805" s="5" t="s">
        <v>2230</v>
      </c>
      <c r="C805" s="5" t="s">
        <v>2226</v>
      </c>
      <c r="D805" s="5">
        <v>151</v>
      </c>
      <c r="E805" s="5" t="s">
        <v>379</v>
      </c>
      <c r="F805" s="5" t="s">
        <v>49</v>
      </c>
      <c r="G805" s="5" t="s">
        <v>108</v>
      </c>
      <c r="H805" s="5" t="s">
        <v>118</v>
      </c>
      <c r="I805" s="5" t="s">
        <v>9</v>
      </c>
      <c r="J805" s="5">
        <v>388</v>
      </c>
      <c r="K805" s="5">
        <v>2018</v>
      </c>
      <c r="L805" s="5" t="s">
        <v>89</v>
      </c>
      <c r="M805" s="5" t="s">
        <v>90</v>
      </c>
      <c r="N805" s="5" t="s">
        <v>91</v>
      </c>
      <c r="O805" s="5" t="s">
        <v>92</v>
      </c>
      <c r="P805" s="5" t="s">
        <v>93</v>
      </c>
      <c r="Q805" s="5" t="s">
        <v>93</v>
      </c>
      <c r="R805" s="5" t="s">
        <v>93</v>
      </c>
      <c r="S805" s="5" t="s">
        <v>93</v>
      </c>
      <c r="T805" s="5" t="s">
        <v>93</v>
      </c>
      <c r="U805" s="5" t="s">
        <v>93</v>
      </c>
      <c r="V805" s="5" t="s">
        <v>93</v>
      </c>
      <c r="W805" s="5" t="s">
        <v>93</v>
      </c>
      <c r="X805" s="5">
        <v>388</v>
      </c>
      <c r="Y805" s="5" t="s">
        <v>94</v>
      </c>
    </row>
    <row r="806" spans="1:25" hidden="1" x14ac:dyDescent="0.25">
      <c r="A806" s="5" t="s">
        <v>2231</v>
      </c>
      <c r="B806" s="5" t="s">
        <v>2232</v>
      </c>
      <c r="C806" s="5" t="s">
        <v>2226</v>
      </c>
      <c r="D806" s="5">
        <v>151</v>
      </c>
      <c r="E806" s="5" t="s">
        <v>379</v>
      </c>
      <c r="F806" s="5" t="s">
        <v>49</v>
      </c>
      <c r="G806" s="5" t="s">
        <v>108</v>
      </c>
      <c r="H806" s="5" t="s">
        <v>118</v>
      </c>
      <c r="I806" s="5" t="s">
        <v>95</v>
      </c>
      <c r="J806" s="5">
        <v>658</v>
      </c>
      <c r="K806" s="5">
        <v>2018</v>
      </c>
      <c r="L806" s="5" t="s">
        <v>89</v>
      </c>
      <c r="M806" s="5" t="s">
        <v>90</v>
      </c>
      <c r="N806" s="5" t="s">
        <v>91</v>
      </c>
      <c r="O806" s="5" t="s">
        <v>92</v>
      </c>
      <c r="P806" s="5" t="s">
        <v>93</v>
      </c>
      <c r="Q806" s="5" t="s">
        <v>93</v>
      </c>
      <c r="R806" s="5" t="s">
        <v>93</v>
      </c>
      <c r="S806" s="5" t="s">
        <v>93</v>
      </c>
      <c r="T806" s="5" t="s">
        <v>93</v>
      </c>
      <c r="U806" s="5" t="s">
        <v>93</v>
      </c>
      <c r="V806" s="5" t="s">
        <v>93</v>
      </c>
      <c r="W806" s="5" t="s">
        <v>93</v>
      </c>
      <c r="X806" s="5">
        <v>658</v>
      </c>
      <c r="Y806" s="5" t="s">
        <v>94</v>
      </c>
    </row>
    <row r="807" spans="1:25" hidden="1" x14ac:dyDescent="0.25">
      <c r="A807" s="5" t="s">
        <v>2233</v>
      </c>
      <c r="B807" s="5" t="s">
        <v>2234</v>
      </c>
      <c r="C807" s="5" t="s">
        <v>2226</v>
      </c>
      <c r="D807" s="5">
        <v>151</v>
      </c>
      <c r="E807" s="5" t="s">
        <v>379</v>
      </c>
      <c r="F807" s="5" t="s">
        <v>49</v>
      </c>
      <c r="G807" s="5" t="s">
        <v>108</v>
      </c>
      <c r="H807" s="5" t="s">
        <v>118</v>
      </c>
      <c r="I807" s="5" t="s">
        <v>71</v>
      </c>
      <c r="J807" s="5">
        <v>658</v>
      </c>
      <c r="K807" s="5">
        <v>2018</v>
      </c>
      <c r="L807" s="5" t="s">
        <v>89</v>
      </c>
      <c r="M807" s="5" t="s">
        <v>90</v>
      </c>
      <c r="N807" s="5" t="s">
        <v>91</v>
      </c>
      <c r="O807" s="5" t="s">
        <v>92</v>
      </c>
      <c r="P807" s="5" t="s">
        <v>93</v>
      </c>
      <c r="Q807" s="5" t="s">
        <v>93</v>
      </c>
      <c r="R807" s="5" t="s">
        <v>93</v>
      </c>
      <c r="S807" s="5" t="s">
        <v>93</v>
      </c>
      <c r="T807" s="5" t="s">
        <v>93</v>
      </c>
      <c r="U807" s="5" t="s">
        <v>93</v>
      </c>
      <c r="V807" s="5" t="s">
        <v>93</v>
      </c>
      <c r="W807" s="5" t="s">
        <v>93</v>
      </c>
      <c r="X807" s="5">
        <v>658</v>
      </c>
      <c r="Y807" s="5" t="s">
        <v>94</v>
      </c>
    </row>
    <row r="808" spans="1:25" hidden="1" x14ac:dyDescent="0.25">
      <c r="A808" s="5" t="s">
        <v>2235</v>
      </c>
      <c r="B808" s="5" t="s">
        <v>2236</v>
      </c>
      <c r="C808" s="5" t="s">
        <v>2237</v>
      </c>
      <c r="D808" s="5">
        <v>152</v>
      </c>
      <c r="E808" s="5" t="s">
        <v>380</v>
      </c>
      <c r="F808" s="5" t="s">
        <v>49</v>
      </c>
      <c r="G808" s="5" t="s">
        <v>212</v>
      </c>
      <c r="H808" s="5" t="s">
        <v>213</v>
      </c>
      <c r="I808" s="5" t="s">
        <v>11</v>
      </c>
      <c r="J808" s="5">
        <v>11</v>
      </c>
      <c r="K808" s="5">
        <v>2018</v>
      </c>
      <c r="L808" s="5" t="s">
        <v>89</v>
      </c>
      <c r="M808" s="5" t="s">
        <v>90</v>
      </c>
      <c r="N808" s="5" t="s">
        <v>91</v>
      </c>
      <c r="O808" s="5">
        <v>3.5675675675675675</v>
      </c>
      <c r="P808" s="5">
        <v>7.4324324324324325</v>
      </c>
      <c r="Q808" s="5">
        <v>2.0833333333333335</v>
      </c>
      <c r="R808" s="5">
        <v>7.4324324324324325</v>
      </c>
      <c r="S808" s="5">
        <v>2.0833333333333335</v>
      </c>
      <c r="T808" s="5">
        <v>-0.20000000000000004</v>
      </c>
      <c r="U808" s="5">
        <v>-0.67567567567567566</v>
      </c>
      <c r="V808" s="5">
        <v>7.4324324324324325</v>
      </c>
      <c r="W808" s="5">
        <v>11</v>
      </c>
      <c r="X808" s="5">
        <v>3.5675675675675675</v>
      </c>
      <c r="Y808" s="5" t="s">
        <v>94</v>
      </c>
    </row>
    <row r="809" spans="1:25" hidden="1" x14ac:dyDescent="0.25">
      <c r="A809" s="5" t="s">
        <v>2238</v>
      </c>
      <c r="B809" s="5" t="s">
        <v>2239</v>
      </c>
      <c r="C809" s="5" t="s">
        <v>2237</v>
      </c>
      <c r="D809" s="5">
        <v>152</v>
      </c>
      <c r="E809" s="5" t="s">
        <v>380</v>
      </c>
      <c r="F809" s="5" t="s">
        <v>49</v>
      </c>
      <c r="G809" s="5" t="s">
        <v>212</v>
      </c>
      <c r="H809" s="5" t="s">
        <v>213</v>
      </c>
      <c r="I809" s="5" t="s">
        <v>4</v>
      </c>
      <c r="J809" s="5">
        <v>63</v>
      </c>
      <c r="K809" s="5">
        <v>2018</v>
      </c>
      <c r="L809" s="5" t="s">
        <v>89</v>
      </c>
      <c r="M809" s="5" t="s">
        <v>90</v>
      </c>
      <c r="N809" s="5" t="s">
        <v>91</v>
      </c>
      <c r="O809" s="5">
        <v>20.432432432432432</v>
      </c>
      <c r="P809" s="5">
        <v>42.567567567567565</v>
      </c>
      <c r="Q809" s="5">
        <v>2.0833333333333335</v>
      </c>
      <c r="R809" s="5">
        <v>42.567567567567565</v>
      </c>
      <c r="S809" s="5">
        <v>2.0833333333333335</v>
      </c>
      <c r="T809" s="5">
        <v>-0.20000000000000004</v>
      </c>
      <c r="U809" s="5">
        <v>-0.67567567567567566</v>
      </c>
      <c r="V809" s="5">
        <v>42.567567567567565</v>
      </c>
      <c r="W809" s="5">
        <v>63</v>
      </c>
      <c r="X809" s="5">
        <v>20.432432432432432</v>
      </c>
      <c r="Y809" s="5" t="s">
        <v>94</v>
      </c>
    </row>
    <row r="810" spans="1:25" hidden="1" x14ac:dyDescent="0.25">
      <c r="A810" s="5" t="s">
        <v>2240</v>
      </c>
      <c r="B810" s="5" t="s">
        <v>2241</v>
      </c>
      <c r="C810" s="5" t="s">
        <v>2237</v>
      </c>
      <c r="D810" s="5">
        <v>152</v>
      </c>
      <c r="E810" s="5" t="s">
        <v>380</v>
      </c>
      <c r="F810" s="5" t="s">
        <v>49</v>
      </c>
      <c r="G810" s="5" t="s">
        <v>212</v>
      </c>
      <c r="H810" s="5" t="s">
        <v>213</v>
      </c>
      <c r="I810" s="5" t="s">
        <v>95</v>
      </c>
      <c r="J810" s="5">
        <v>74</v>
      </c>
      <c r="K810" s="5">
        <v>2018</v>
      </c>
      <c r="L810" s="5" t="s">
        <v>89</v>
      </c>
      <c r="M810" s="5" t="s">
        <v>90</v>
      </c>
      <c r="N810" s="5" t="s">
        <v>91</v>
      </c>
      <c r="O810" s="5">
        <v>24</v>
      </c>
      <c r="P810" s="5">
        <v>50</v>
      </c>
      <c r="Q810" s="5">
        <v>2.0833333333333335</v>
      </c>
      <c r="R810" s="5">
        <v>50</v>
      </c>
      <c r="S810" s="5">
        <v>2.0833333333333335</v>
      </c>
      <c r="T810" s="5">
        <v>-0.2</v>
      </c>
      <c r="U810" s="5">
        <v>-0.67567567567567566</v>
      </c>
      <c r="V810" s="5">
        <v>50</v>
      </c>
      <c r="W810" s="5">
        <v>74</v>
      </c>
      <c r="X810" s="5">
        <v>24</v>
      </c>
      <c r="Y810" s="5" t="s">
        <v>94</v>
      </c>
    </row>
    <row r="811" spans="1:25" hidden="1" x14ac:dyDescent="0.25">
      <c r="A811" s="5" t="s">
        <v>2242</v>
      </c>
      <c r="B811" s="5" t="s">
        <v>2243</v>
      </c>
      <c r="C811" s="5" t="s">
        <v>2237</v>
      </c>
      <c r="D811" s="5">
        <v>152</v>
      </c>
      <c r="E811" s="5" t="s">
        <v>380</v>
      </c>
      <c r="F811" s="5" t="s">
        <v>49</v>
      </c>
      <c r="G811" s="5" t="s">
        <v>212</v>
      </c>
      <c r="H811" s="5" t="s">
        <v>213</v>
      </c>
      <c r="I811" s="5" t="s">
        <v>71</v>
      </c>
      <c r="J811" s="5">
        <v>74</v>
      </c>
      <c r="K811" s="5">
        <v>2018</v>
      </c>
      <c r="L811" s="5" t="s">
        <v>89</v>
      </c>
      <c r="M811" s="5" t="s">
        <v>90</v>
      </c>
      <c r="N811" s="5" t="s">
        <v>91</v>
      </c>
      <c r="O811" s="5">
        <v>24</v>
      </c>
      <c r="P811" s="5">
        <v>50</v>
      </c>
      <c r="Q811" s="5">
        <v>2.0833333333333335</v>
      </c>
      <c r="R811" s="5">
        <v>50</v>
      </c>
      <c r="S811" s="5">
        <v>2.0833333333333335</v>
      </c>
      <c r="T811" s="5">
        <v>-0.2</v>
      </c>
      <c r="U811" s="5">
        <v>-0.67567567567567566</v>
      </c>
      <c r="V811" s="5">
        <v>50</v>
      </c>
      <c r="W811" s="5">
        <v>74</v>
      </c>
      <c r="X811" s="5">
        <v>24</v>
      </c>
      <c r="Y811" s="5" t="s">
        <v>94</v>
      </c>
    </row>
    <row r="812" spans="1:25" hidden="1" x14ac:dyDescent="0.25">
      <c r="A812" s="5" t="s">
        <v>2244</v>
      </c>
      <c r="B812" s="5" t="s">
        <v>2245</v>
      </c>
      <c r="C812" s="5" t="s">
        <v>2246</v>
      </c>
      <c r="D812" s="5">
        <v>153</v>
      </c>
      <c r="E812" s="5" t="s">
        <v>381</v>
      </c>
      <c r="F812" s="5" t="s">
        <v>49</v>
      </c>
      <c r="G812" s="5" t="s">
        <v>382</v>
      </c>
      <c r="H812" s="5" t="s">
        <v>383</v>
      </c>
      <c r="I812" s="5" t="s">
        <v>16</v>
      </c>
      <c r="J812" s="5">
        <v>1695</v>
      </c>
      <c r="K812" s="5">
        <v>2018</v>
      </c>
      <c r="L812" s="5" t="s">
        <v>89</v>
      </c>
      <c r="M812" s="5" t="s">
        <v>90</v>
      </c>
      <c r="N812" s="5" t="s">
        <v>91</v>
      </c>
      <c r="O812" s="5">
        <v>1641.9903474903476</v>
      </c>
      <c r="P812" s="5">
        <v>53.009652509652369</v>
      </c>
      <c r="Q812" s="5">
        <v>3.228377839776795E-2</v>
      </c>
      <c r="R812" s="5">
        <v>53.009652509652369</v>
      </c>
      <c r="S812" s="5">
        <v>3.228377839776795E-2</v>
      </c>
      <c r="T812" s="5">
        <v>1.2136265185047918E-3</v>
      </c>
      <c r="U812" s="5">
        <v>1.2136265185046528E-3</v>
      </c>
      <c r="V812" s="5">
        <v>-1.9903474903476308</v>
      </c>
      <c r="W812" s="5">
        <v>1640</v>
      </c>
      <c r="X812" s="5">
        <v>1641.9903474903476</v>
      </c>
      <c r="Y812" s="5" t="s">
        <v>120</v>
      </c>
    </row>
    <row r="813" spans="1:25" hidden="1" x14ac:dyDescent="0.25">
      <c r="A813" s="5" t="s">
        <v>2247</v>
      </c>
      <c r="B813" s="5" t="s">
        <v>2248</v>
      </c>
      <c r="C813" s="5" t="s">
        <v>2246</v>
      </c>
      <c r="D813" s="5">
        <v>153</v>
      </c>
      <c r="E813" s="5" t="s">
        <v>381</v>
      </c>
      <c r="F813" s="5" t="s">
        <v>49</v>
      </c>
      <c r="G813" s="5" t="s">
        <v>382</v>
      </c>
      <c r="H813" s="5" t="s">
        <v>383</v>
      </c>
      <c r="I813" s="5" t="s">
        <v>11</v>
      </c>
      <c r="J813" s="5">
        <v>5651</v>
      </c>
      <c r="K813" s="5">
        <v>2018</v>
      </c>
      <c r="L813" s="5" t="s">
        <v>89</v>
      </c>
      <c r="M813" s="5" t="s">
        <v>90</v>
      </c>
      <c r="N813" s="5" t="s">
        <v>91</v>
      </c>
      <c r="O813" s="5">
        <v>5474.2698841698839</v>
      </c>
      <c r="P813" s="5">
        <v>176.73011583011612</v>
      </c>
      <c r="Q813" s="5">
        <v>3.2283778397768088E-2</v>
      </c>
      <c r="R813" s="5">
        <v>176.73011583011612</v>
      </c>
      <c r="S813" s="5">
        <v>3.2283778397768088E-2</v>
      </c>
      <c r="T813" s="5">
        <v>1.3297757764556375E-3</v>
      </c>
      <c r="U813" s="5">
        <v>1.329775776455804E-3</v>
      </c>
      <c r="V813" s="5">
        <v>-7.2698841698838805</v>
      </c>
      <c r="W813" s="5">
        <v>5467</v>
      </c>
      <c r="X813" s="5">
        <v>5474.2698841698839</v>
      </c>
      <c r="Y813" s="5" t="s">
        <v>120</v>
      </c>
    </row>
    <row r="814" spans="1:25" hidden="1" x14ac:dyDescent="0.25">
      <c r="A814" s="5" t="s">
        <v>2249</v>
      </c>
      <c r="B814" s="5" t="s">
        <v>2250</v>
      </c>
      <c r="C814" s="5" t="s">
        <v>2246</v>
      </c>
      <c r="D814" s="5">
        <v>153</v>
      </c>
      <c r="E814" s="5" t="s">
        <v>381</v>
      </c>
      <c r="F814" s="5" t="s">
        <v>49</v>
      </c>
      <c r="G814" s="5" t="s">
        <v>382</v>
      </c>
      <c r="H814" s="5" t="s">
        <v>383</v>
      </c>
      <c r="I814" s="5" t="s">
        <v>9</v>
      </c>
      <c r="J814" s="5">
        <v>3014</v>
      </c>
      <c r="K814" s="5">
        <v>2018</v>
      </c>
      <c r="L814" s="5" t="s">
        <v>89</v>
      </c>
      <c r="M814" s="5" t="s">
        <v>90</v>
      </c>
      <c r="N814" s="5" t="s">
        <v>91</v>
      </c>
      <c r="O814" s="5">
        <v>2919.7397683397685</v>
      </c>
      <c r="P814" s="5">
        <v>94.260231660231511</v>
      </c>
      <c r="Q814" s="5">
        <v>3.2283778397767984E-2</v>
      </c>
      <c r="R814" s="5">
        <v>94.260231660231511</v>
      </c>
      <c r="S814" s="5">
        <v>3.2283778397767984E-2</v>
      </c>
      <c r="T814" s="5">
        <v>1.625992569388847E-3</v>
      </c>
      <c r="U814" s="5">
        <v>1.625992569388847E-3</v>
      </c>
      <c r="V814" s="5">
        <v>-4.7397683397684887</v>
      </c>
      <c r="W814" s="5">
        <v>2915</v>
      </c>
      <c r="X814" s="5">
        <v>2919.7397683397685</v>
      </c>
      <c r="Y814" s="5" t="s">
        <v>120</v>
      </c>
    </row>
    <row r="815" spans="1:25" hidden="1" x14ac:dyDescent="0.25">
      <c r="A815" s="5" t="s">
        <v>2251</v>
      </c>
      <c r="B815" s="5" t="s">
        <v>2252</v>
      </c>
      <c r="C815" s="5" t="s">
        <v>2246</v>
      </c>
      <c r="D815" s="5">
        <v>153</v>
      </c>
      <c r="E815" s="5" t="s">
        <v>381</v>
      </c>
      <c r="F815" s="5" t="s">
        <v>49</v>
      </c>
      <c r="G815" s="5" t="s">
        <v>382</v>
      </c>
      <c r="H815" s="5" t="s">
        <v>383</v>
      </c>
      <c r="I815" s="5" t="s">
        <v>95</v>
      </c>
      <c r="J815" s="5">
        <v>10360</v>
      </c>
      <c r="K815" s="5">
        <v>2018</v>
      </c>
      <c r="L815" s="5" t="s">
        <v>89</v>
      </c>
      <c r="M815" s="5" t="s">
        <v>90</v>
      </c>
      <c r="N815" s="5" t="s">
        <v>91</v>
      </c>
      <c r="O815" s="5">
        <v>10036</v>
      </c>
      <c r="P815" s="5">
        <v>324</v>
      </c>
      <c r="Q815" s="5">
        <v>3.2283778397768033E-2</v>
      </c>
      <c r="R815" s="5">
        <v>324</v>
      </c>
      <c r="S815" s="5">
        <v>3.2283778397768033E-2</v>
      </c>
      <c r="T815" s="5">
        <v>1.3969267611255239E-3</v>
      </c>
      <c r="U815" s="5">
        <v>1.3969267611255239E-3</v>
      </c>
      <c r="V815" s="5">
        <v>-14</v>
      </c>
      <c r="W815" s="5">
        <v>10022</v>
      </c>
      <c r="X815" s="5">
        <v>10036</v>
      </c>
      <c r="Y815" s="5" t="s">
        <v>120</v>
      </c>
    </row>
    <row r="816" spans="1:25" hidden="1" x14ac:dyDescent="0.25">
      <c r="A816" s="5" t="s">
        <v>2253</v>
      </c>
      <c r="B816" s="5" t="s">
        <v>2254</v>
      </c>
      <c r="C816" s="5" t="s">
        <v>2246</v>
      </c>
      <c r="D816" s="5">
        <v>153</v>
      </c>
      <c r="E816" s="5" t="s">
        <v>381</v>
      </c>
      <c r="F816" s="5" t="s">
        <v>49</v>
      </c>
      <c r="G816" s="5" t="s">
        <v>382</v>
      </c>
      <c r="H816" s="5" t="s">
        <v>383</v>
      </c>
      <c r="I816" s="5" t="s">
        <v>71</v>
      </c>
      <c r="J816" s="5">
        <v>10360</v>
      </c>
      <c r="K816" s="5">
        <v>2018</v>
      </c>
      <c r="L816" s="5" t="s">
        <v>89</v>
      </c>
      <c r="M816" s="5" t="s">
        <v>90</v>
      </c>
      <c r="N816" s="5" t="s">
        <v>91</v>
      </c>
      <c r="O816" s="5">
        <v>10036</v>
      </c>
      <c r="P816" s="5">
        <v>324</v>
      </c>
      <c r="Q816" s="5">
        <v>3.2283778397768033E-2</v>
      </c>
      <c r="R816" s="5">
        <v>324</v>
      </c>
      <c r="S816" s="5">
        <v>3.2283778397768033E-2</v>
      </c>
      <c r="T816" s="5">
        <v>1.3969267611255239E-3</v>
      </c>
      <c r="U816" s="5">
        <v>1.3969267611255239E-3</v>
      </c>
      <c r="V816" s="5">
        <v>-14</v>
      </c>
      <c r="W816" s="5">
        <v>10022</v>
      </c>
      <c r="X816" s="5">
        <v>10036</v>
      </c>
      <c r="Y816" s="5" t="s">
        <v>120</v>
      </c>
    </row>
    <row r="817" spans="1:25" hidden="1" x14ac:dyDescent="0.25">
      <c r="A817" s="5" t="s">
        <v>2255</v>
      </c>
      <c r="B817" s="5" t="s">
        <v>2256</v>
      </c>
      <c r="C817" s="5" t="s">
        <v>2257</v>
      </c>
      <c r="D817" s="5">
        <v>154</v>
      </c>
      <c r="E817" s="5" t="s">
        <v>384</v>
      </c>
      <c r="F817" s="5" t="s">
        <v>49</v>
      </c>
      <c r="G817" s="5" t="s">
        <v>218</v>
      </c>
      <c r="H817" s="5" t="s">
        <v>219</v>
      </c>
      <c r="I817" s="5" t="s">
        <v>16</v>
      </c>
      <c r="J817" s="5">
        <v>82</v>
      </c>
      <c r="K817" s="5">
        <v>2018</v>
      </c>
      <c r="L817" s="5" t="s">
        <v>89</v>
      </c>
      <c r="M817" s="5" t="s">
        <v>90</v>
      </c>
      <c r="N817" s="5" t="s">
        <v>91</v>
      </c>
      <c r="O817" s="5">
        <v>82</v>
      </c>
      <c r="P817" s="5">
        <v>0</v>
      </c>
      <c r="Q817" s="5">
        <v>0</v>
      </c>
      <c r="R817" s="5">
        <v>0</v>
      </c>
      <c r="S817" s="5">
        <v>0</v>
      </c>
      <c r="T817" s="5">
        <v>0.49090909090909091</v>
      </c>
      <c r="U817" s="5">
        <v>0.49090909090909091</v>
      </c>
      <c r="V817" s="5">
        <v>-27</v>
      </c>
      <c r="W817" s="5">
        <v>55</v>
      </c>
      <c r="X817" s="5">
        <v>82</v>
      </c>
      <c r="Y817" s="5" t="s">
        <v>120</v>
      </c>
    </row>
    <row r="818" spans="1:25" hidden="1" x14ac:dyDescent="0.25">
      <c r="A818" s="5" t="s">
        <v>2258</v>
      </c>
      <c r="B818" s="5" t="s">
        <v>2259</v>
      </c>
      <c r="C818" s="5" t="s">
        <v>2257</v>
      </c>
      <c r="D818" s="5">
        <v>154</v>
      </c>
      <c r="E818" s="5" t="s">
        <v>384</v>
      </c>
      <c r="F818" s="5" t="s">
        <v>49</v>
      </c>
      <c r="G818" s="5" t="s">
        <v>218</v>
      </c>
      <c r="H818" s="5" t="s">
        <v>219</v>
      </c>
      <c r="I818" s="5" t="s">
        <v>11</v>
      </c>
      <c r="J818" s="5">
        <v>148</v>
      </c>
      <c r="K818" s="5">
        <v>2018</v>
      </c>
      <c r="L818" s="5" t="s">
        <v>89</v>
      </c>
      <c r="M818" s="5" t="s">
        <v>90</v>
      </c>
      <c r="N818" s="5" t="s">
        <v>91</v>
      </c>
      <c r="O818" s="5">
        <v>148</v>
      </c>
      <c r="P818" s="5">
        <v>0</v>
      </c>
      <c r="Q818" s="5">
        <v>0</v>
      </c>
      <c r="R818" s="5">
        <v>0</v>
      </c>
      <c r="S818" s="5">
        <v>0</v>
      </c>
      <c r="T818" s="5">
        <v>0.49494949494949497</v>
      </c>
      <c r="U818" s="5">
        <v>0.49494949494949497</v>
      </c>
      <c r="V818" s="5">
        <v>-49</v>
      </c>
      <c r="W818" s="5">
        <v>99</v>
      </c>
      <c r="X818" s="5">
        <v>148</v>
      </c>
      <c r="Y818" s="5" t="s">
        <v>120</v>
      </c>
    </row>
    <row r="819" spans="1:25" hidden="1" x14ac:dyDescent="0.25">
      <c r="A819" s="5" t="s">
        <v>2260</v>
      </c>
      <c r="B819" s="5" t="s">
        <v>2261</v>
      </c>
      <c r="C819" s="5" t="s">
        <v>2257</v>
      </c>
      <c r="D819" s="5">
        <v>154</v>
      </c>
      <c r="E819" s="5" t="s">
        <v>384</v>
      </c>
      <c r="F819" s="5" t="s">
        <v>49</v>
      </c>
      <c r="G819" s="5" t="s">
        <v>218</v>
      </c>
      <c r="H819" s="5" t="s">
        <v>219</v>
      </c>
      <c r="I819" s="5" t="s">
        <v>4</v>
      </c>
      <c r="J819" s="5">
        <v>204</v>
      </c>
      <c r="K819" s="5">
        <v>2018</v>
      </c>
      <c r="L819" s="5" t="s">
        <v>89</v>
      </c>
      <c r="M819" s="5" t="s">
        <v>90</v>
      </c>
      <c r="N819" s="5" t="s">
        <v>91</v>
      </c>
      <c r="O819" s="5">
        <v>204</v>
      </c>
      <c r="P819" s="5">
        <v>0</v>
      </c>
      <c r="Q819" s="5">
        <v>0</v>
      </c>
      <c r="R819" s="5">
        <v>0</v>
      </c>
      <c r="S819" s="5">
        <v>0</v>
      </c>
      <c r="T819" s="5">
        <v>2.5125628140703519E-2</v>
      </c>
      <c r="U819" s="5">
        <v>2.5125628140703519E-2</v>
      </c>
      <c r="V819" s="5">
        <v>-5</v>
      </c>
      <c r="W819" s="5">
        <v>199</v>
      </c>
      <c r="X819" s="5">
        <v>204</v>
      </c>
      <c r="Y819" s="5" t="s">
        <v>120</v>
      </c>
    </row>
    <row r="820" spans="1:25" hidden="1" x14ac:dyDescent="0.25">
      <c r="A820" s="5" t="s">
        <v>2262</v>
      </c>
      <c r="B820" s="5" t="s">
        <v>2263</v>
      </c>
      <c r="C820" s="5" t="s">
        <v>2257</v>
      </c>
      <c r="D820" s="5">
        <v>154</v>
      </c>
      <c r="E820" s="5" t="s">
        <v>384</v>
      </c>
      <c r="F820" s="5" t="s">
        <v>49</v>
      </c>
      <c r="G820" s="5" t="s">
        <v>218</v>
      </c>
      <c r="H820" s="5" t="s">
        <v>219</v>
      </c>
      <c r="I820" s="5" t="s">
        <v>9</v>
      </c>
      <c r="J820" s="5">
        <v>77</v>
      </c>
      <c r="K820" s="5">
        <v>2018</v>
      </c>
      <c r="L820" s="5" t="s">
        <v>89</v>
      </c>
      <c r="M820" s="5" t="s">
        <v>90</v>
      </c>
      <c r="N820" s="5" t="s">
        <v>91</v>
      </c>
      <c r="O820" s="5">
        <v>77</v>
      </c>
      <c r="P820" s="5">
        <v>0</v>
      </c>
      <c r="Q820" s="5">
        <v>0</v>
      </c>
      <c r="R820" s="5">
        <v>0</v>
      </c>
      <c r="S820" s="5">
        <v>0</v>
      </c>
      <c r="T820" s="5">
        <v>0.48076923076923056</v>
      </c>
      <c r="U820" s="5">
        <v>0.48076923076923078</v>
      </c>
      <c r="V820" s="5">
        <v>-25</v>
      </c>
      <c r="W820" s="5">
        <v>52</v>
      </c>
      <c r="X820" s="5">
        <v>77</v>
      </c>
      <c r="Y820" s="5" t="s">
        <v>120</v>
      </c>
    </row>
    <row r="821" spans="1:25" hidden="1" x14ac:dyDescent="0.25">
      <c r="A821" s="5" t="s">
        <v>2264</v>
      </c>
      <c r="B821" s="5" t="s">
        <v>2265</v>
      </c>
      <c r="C821" s="5" t="s">
        <v>2257</v>
      </c>
      <c r="D821" s="5">
        <v>154</v>
      </c>
      <c r="E821" s="5" t="s">
        <v>384</v>
      </c>
      <c r="F821" s="5" t="s">
        <v>49</v>
      </c>
      <c r="G821" s="5" t="s">
        <v>218</v>
      </c>
      <c r="H821" s="5" t="s">
        <v>219</v>
      </c>
      <c r="I821" s="5" t="s">
        <v>95</v>
      </c>
      <c r="J821" s="5">
        <v>511</v>
      </c>
      <c r="K821" s="5">
        <v>2018</v>
      </c>
      <c r="L821" s="5" t="s">
        <v>89</v>
      </c>
      <c r="M821" s="5" t="s">
        <v>90</v>
      </c>
      <c r="N821" s="5" t="s">
        <v>91</v>
      </c>
      <c r="O821" s="5">
        <v>511</v>
      </c>
      <c r="P821" s="5">
        <v>0</v>
      </c>
      <c r="Q821" s="5">
        <v>0</v>
      </c>
      <c r="R821" s="5">
        <v>0</v>
      </c>
      <c r="S821" s="5">
        <v>0</v>
      </c>
      <c r="T821" s="5">
        <v>0.2617283950617284</v>
      </c>
      <c r="U821" s="5">
        <v>0.2617283950617284</v>
      </c>
      <c r="V821" s="5">
        <v>-106</v>
      </c>
      <c r="W821" s="5">
        <v>405</v>
      </c>
      <c r="X821" s="5">
        <v>511</v>
      </c>
      <c r="Y821" s="5" t="s">
        <v>120</v>
      </c>
    </row>
    <row r="822" spans="1:25" hidden="1" x14ac:dyDescent="0.25">
      <c r="A822" s="5" t="s">
        <v>2266</v>
      </c>
      <c r="B822" s="5" t="s">
        <v>2267</v>
      </c>
      <c r="C822" s="5" t="s">
        <v>2257</v>
      </c>
      <c r="D822" s="5">
        <v>154</v>
      </c>
      <c r="E822" s="5" t="s">
        <v>384</v>
      </c>
      <c r="F822" s="5" t="s">
        <v>49</v>
      </c>
      <c r="G822" s="5" t="s">
        <v>218</v>
      </c>
      <c r="H822" s="5" t="s">
        <v>219</v>
      </c>
      <c r="I822" s="5" t="s">
        <v>71</v>
      </c>
      <c r="J822" s="5">
        <v>511</v>
      </c>
      <c r="K822" s="5">
        <v>2018</v>
      </c>
      <c r="L822" s="5" t="s">
        <v>89</v>
      </c>
      <c r="M822" s="5" t="s">
        <v>90</v>
      </c>
      <c r="N822" s="5" t="s">
        <v>91</v>
      </c>
      <c r="O822" s="5">
        <v>511</v>
      </c>
      <c r="P822" s="5">
        <v>0</v>
      </c>
      <c r="Q822" s="5">
        <v>0</v>
      </c>
      <c r="R822" s="5">
        <v>0</v>
      </c>
      <c r="S822" s="5">
        <v>0</v>
      </c>
      <c r="T822" s="5">
        <v>0.2617283950617284</v>
      </c>
      <c r="U822" s="5">
        <v>0.2617283950617284</v>
      </c>
      <c r="V822" s="5">
        <v>-106</v>
      </c>
      <c r="W822" s="5">
        <v>405</v>
      </c>
      <c r="X822" s="5">
        <v>511</v>
      </c>
      <c r="Y822" s="5" t="s">
        <v>120</v>
      </c>
    </row>
    <row r="823" spans="1:25" hidden="1" x14ac:dyDescent="0.25">
      <c r="A823" s="5" t="s">
        <v>2268</v>
      </c>
      <c r="B823" s="5" t="s">
        <v>2269</v>
      </c>
      <c r="C823" s="5" t="s">
        <v>2270</v>
      </c>
      <c r="D823" s="5">
        <v>155</v>
      </c>
      <c r="E823" s="5" t="s">
        <v>385</v>
      </c>
      <c r="F823" s="5" t="s">
        <v>49</v>
      </c>
      <c r="G823" s="5" t="s">
        <v>205</v>
      </c>
      <c r="H823" s="5" t="s">
        <v>206</v>
      </c>
      <c r="I823" s="5" t="s">
        <v>16</v>
      </c>
      <c r="J823" s="5">
        <v>8</v>
      </c>
      <c r="K823" s="5">
        <v>2018</v>
      </c>
      <c r="L823" s="5" t="s">
        <v>89</v>
      </c>
      <c r="M823" s="5" t="s">
        <v>90</v>
      </c>
      <c r="N823" s="5" t="s">
        <v>91</v>
      </c>
      <c r="O823" s="5">
        <v>0</v>
      </c>
      <c r="P823" s="5">
        <v>8</v>
      </c>
      <c r="Q823" s="5">
        <v>1</v>
      </c>
      <c r="R823" s="5">
        <v>8</v>
      </c>
      <c r="S823" s="5" t="s">
        <v>137</v>
      </c>
      <c r="T823" s="5">
        <v>-1</v>
      </c>
      <c r="U823" s="5">
        <v>-1</v>
      </c>
      <c r="V823" s="5">
        <v>8</v>
      </c>
      <c r="W823" s="5">
        <v>8</v>
      </c>
      <c r="X823" s="5">
        <v>0</v>
      </c>
      <c r="Y823" s="5" t="s">
        <v>120</v>
      </c>
    </row>
    <row r="824" spans="1:25" hidden="1" x14ac:dyDescent="0.25">
      <c r="A824" s="5" t="s">
        <v>2271</v>
      </c>
      <c r="B824" s="5" t="s">
        <v>2272</v>
      </c>
      <c r="C824" s="5" t="s">
        <v>2270</v>
      </c>
      <c r="D824" s="5">
        <v>155</v>
      </c>
      <c r="E824" s="5" t="s">
        <v>385</v>
      </c>
      <c r="F824" s="5" t="s">
        <v>49</v>
      </c>
      <c r="G824" s="5" t="s">
        <v>205</v>
      </c>
      <c r="H824" s="5" t="s">
        <v>206</v>
      </c>
      <c r="I824" s="5" t="s">
        <v>11</v>
      </c>
      <c r="J824" s="5">
        <v>16</v>
      </c>
      <c r="K824" s="5">
        <v>2018</v>
      </c>
      <c r="L824" s="5" t="s">
        <v>89</v>
      </c>
      <c r="M824" s="5" t="s">
        <v>90</v>
      </c>
      <c r="N824" s="5" t="s">
        <v>91</v>
      </c>
      <c r="O824" s="5">
        <v>0</v>
      </c>
      <c r="P824" s="5">
        <v>16</v>
      </c>
      <c r="Q824" s="5">
        <v>1</v>
      </c>
      <c r="R824" s="5">
        <v>16</v>
      </c>
      <c r="S824" s="5" t="s">
        <v>137</v>
      </c>
      <c r="T824" s="5">
        <v>-1</v>
      </c>
      <c r="U824" s="5">
        <v>-1</v>
      </c>
      <c r="V824" s="5">
        <v>16</v>
      </c>
      <c r="W824" s="5">
        <v>16</v>
      </c>
      <c r="X824" s="5">
        <v>0</v>
      </c>
      <c r="Y824" s="5" t="s">
        <v>120</v>
      </c>
    </row>
    <row r="825" spans="1:25" hidden="1" x14ac:dyDescent="0.25">
      <c r="A825" s="5" t="s">
        <v>2273</v>
      </c>
      <c r="B825" s="5" t="s">
        <v>2274</v>
      </c>
      <c r="C825" s="5" t="s">
        <v>2270</v>
      </c>
      <c r="D825" s="5">
        <v>155</v>
      </c>
      <c r="E825" s="5" t="s">
        <v>385</v>
      </c>
      <c r="F825" s="5" t="s">
        <v>49</v>
      </c>
      <c r="G825" s="5" t="s">
        <v>205</v>
      </c>
      <c r="H825" s="5" t="s">
        <v>206</v>
      </c>
      <c r="I825" s="5" t="s">
        <v>4</v>
      </c>
      <c r="J825" s="5">
        <v>56</v>
      </c>
      <c r="K825" s="5">
        <v>2018</v>
      </c>
      <c r="L825" s="5" t="s">
        <v>89</v>
      </c>
      <c r="M825" s="5" t="s">
        <v>90</v>
      </c>
      <c r="N825" s="5" t="s">
        <v>91</v>
      </c>
      <c r="O825" s="5">
        <v>0</v>
      </c>
      <c r="P825" s="5">
        <v>56</v>
      </c>
      <c r="Q825" s="5">
        <v>1</v>
      </c>
      <c r="R825" s="5">
        <v>56</v>
      </c>
      <c r="S825" s="5" t="s">
        <v>137</v>
      </c>
      <c r="T825" s="5">
        <v>-1</v>
      </c>
      <c r="U825" s="5">
        <v>-1</v>
      </c>
      <c r="V825" s="5">
        <v>56</v>
      </c>
      <c r="W825" s="5">
        <v>56</v>
      </c>
      <c r="X825" s="5">
        <v>0</v>
      </c>
      <c r="Y825" s="5" t="s">
        <v>120</v>
      </c>
    </row>
    <row r="826" spans="1:25" hidden="1" x14ac:dyDescent="0.25">
      <c r="A826" s="5" t="s">
        <v>2275</v>
      </c>
      <c r="B826" s="5" t="s">
        <v>2276</v>
      </c>
      <c r="C826" s="5" t="s">
        <v>2270</v>
      </c>
      <c r="D826" s="5">
        <v>155</v>
      </c>
      <c r="E826" s="5" t="s">
        <v>385</v>
      </c>
      <c r="F826" s="5" t="s">
        <v>49</v>
      </c>
      <c r="G826" s="5" t="s">
        <v>205</v>
      </c>
      <c r="H826" s="5" t="s">
        <v>206</v>
      </c>
      <c r="I826" s="5" t="s">
        <v>12</v>
      </c>
      <c r="J826" s="5">
        <v>32</v>
      </c>
      <c r="K826" s="5">
        <v>2018</v>
      </c>
      <c r="L826" s="5" t="s">
        <v>89</v>
      </c>
      <c r="M826" s="5" t="s">
        <v>90</v>
      </c>
      <c r="N826" s="5" t="s">
        <v>91</v>
      </c>
      <c r="O826" s="5">
        <v>0</v>
      </c>
      <c r="P826" s="5">
        <v>32</v>
      </c>
      <c r="Q826" s="5">
        <v>1</v>
      </c>
      <c r="R826" s="5">
        <v>32</v>
      </c>
      <c r="S826" s="5" t="s">
        <v>137</v>
      </c>
      <c r="T826" s="5">
        <v>-1</v>
      </c>
      <c r="U826" s="5">
        <v>-1</v>
      </c>
      <c r="V826" s="5">
        <v>32</v>
      </c>
      <c r="W826" s="5">
        <v>32</v>
      </c>
      <c r="X826" s="5">
        <v>0</v>
      </c>
      <c r="Y826" s="5" t="s">
        <v>120</v>
      </c>
    </row>
    <row r="827" spans="1:25" hidden="1" x14ac:dyDescent="0.25">
      <c r="A827" s="5" t="s">
        <v>2277</v>
      </c>
      <c r="B827" s="5" t="s">
        <v>2278</v>
      </c>
      <c r="C827" s="5" t="s">
        <v>2270</v>
      </c>
      <c r="D827" s="5">
        <v>155</v>
      </c>
      <c r="E827" s="5" t="s">
        <v>385</v>
      </c>
      <c r="F827" s="5" t="s">
        <v>49</v>
      </c>
      <c r="G827" s="5" t="s">
        <v>205</v>
      </c>
      <c r="H827" s="5" t="s">
        <v>206</v>
      </c>
      <c r="I827" s="5" t="s">
        <v>9</v>
      </c>
      <c r="J827" s="5">
        <v>16</v>
      </c>
      <c r="K827" s="5">
        <v>2018</v>
      </c>
      <c r="L827" s="5" t="s">
        <v>89</v>
      </c>
      <c r="M827" s="5" t="s">
        <v>90</v>
      </c>
      <c r="N827" s="5" t="s">
        <v>91</v>
      </c>
      <c r="O827" s="5">
        <v>0</v>
      </c>
      <c r="P827" s="5">
        <v>16</v>
      </c>
      <c r="Q827" s="5">
        <v>1</v>
      </c>
      <c r="R827" s="5">
        <v>16</v>
      </c>
      <c r="S827" s="5" t="s">
        <v>137</v>
      </c>
      <c r="T827" s="5">
        <v>-1</v>
      </c>
      <c r="U827" s="5">
        <v>-1</v>
      </c>
      <c r="V827" s="5">
        <v>16</v>
      </c>
      <c r="W827" s="5">
        <v>16</v>
      </c>
      <c r="X827" s="5">
        <v>0</v>
      </c>
      <c r="Y827" s="5" t="s">
        <v>120</v>
      </c>
    </row>
    <row r="828" spans="1:25" hidden="1" x14ac:dyDescent="0.25">
      <c r="A828" s="5" t="s">
        <v>2279</v>
      </c>
      <c r="B828" s="5" t="s">
        <v>2280</v>
      </c>
      <c r="C828" s="5" t="s">
        <v>2270</v>
      </c>
      <c r="D828" s="5">
        <v>155</v>
      </c>
      <c r="E828" s="5" t="s">
        <v>385</v>
      </c>
      <c r="F828" s="5" t="s">
        <v>49</v>
      </c>
      <c r="G828" s="5" t="s">
        <v>205</v>
      </c>
      <c r="H828" s="5" t="s">
        <v>206</v>
      </c>
      <c r="I828" s="5" t="s">
        <v>95</v>
      </c>
      <c r="J828" s="5">
        <v>128</v>
      </c>
      <c r="K828" s="5">
        <v>2018</v>
      </c>
      <c r="L828" s="5" t="s">
        <v>89</v>
      </c>
      <c r="M828" s="5" t="s">
        <v>90</v>
      </c>
      <c r="N828" s="5" t="s">
        <v>91</v>
      </c>
      <c r="O828" s="5">
        <v>0</v>
      </c>
      <c r="P828" s="5">
        <v>128</v>
      </c>
      <c r="Q828" s="5">
        <v>1</v>
      </c>
      <c r="R828" s="5">
        <v>128</v>
      </c>
      <c r="S828" s="5" t="s">
        <v>137</v>
      </c>
      <c r="T828" s="5">
        <v>-1</v>
      </c>
      <c r="U828" s="5">
        <v>-1</v>
      </c>
      <c r="V828" s="5">
        <v>128</v>
      </c>
      <c r="W828" s="5">
        <v>128</v>
      </c>
      <c r="X828" s="5">
        <v>0</v>
      </c>
      <c r="Y828" s="5" t="s">
        <v>120</v>
      </c>
    </row>
    <row r="829" spans="1:25" hidden="1" x14ac:dyDescent="0.25">
      <c r="A829" s="5" t="s">
        <v>2281</v>
      </c>
      <c r="B829" s="5" t="s">
        <v>2282</v>
      </c>
      <c r="C829" s="5" t="s">
        <v>2270</v>
      </c>
      <c r="D829" s="5">
        <v>155</v>
      </c>
      <c r="E829" s="5" t="s">
        <v>385</v>
      </c>
      <c r="F829" s="5" t="s">
        <v>49</v>
      </c>
      <c r="G829" s="5" t="s">
        <v>205</v>
      </c>
      <c r="H829" s="5" t="s">
        <v>206</v>
      </c>
      <c r="I829" s="5" t="s">
        <v>71</v>
      </c>
      <c r="J829" s="5">
        <v>128</v>
      </c>
      <c r="K829" s="5">
        <v>2018</v>
      </c>
      <c r="L829" s="5" t="s">
        <v>89</v>
      </c>
      <c r="M829" s="5" t="s">
        <v>90</v>
      </c>
      <c r="N829" s="5" t="s">
        <v>91</v>
      </c>
      <c r="O829" s="5">
        <v>0</v>
      </c>
      <c r="P829" s="5">
        <v>128</v>
      </c>
      <c r="Q829" s="5">
        <v>1</v>
      </c>
      <c r="R829" s="5">
        <v>128</v>
      </c>
      <c r="S829" s="5" t="s">
        <v>137</v>
      </c>
      <c r="T829" s="5">
        <v>-1</v>
      </c>
      <c r="U829" s="5">
        <v>-1</v>
      </c>
      <c r="V829" s="5">
        <v>128</v>
      </c>
      <c r="W829" s="5">
        <v>128</v>
      </c>
      <c r="X829" s="5">
        <v>0</v>
      </c>
      <c r="Y829" s="5" t="s">
        <v>120</v>
      </c>
    </row>
    <row r="830" spans="1:25" hidden="1" x14ac:dyDescent="0.25">
      <c r="A830" s="5" t="s">
        <v>2283</v>
      </c>
      <c r="B830" s="5" t="s">
        <v>2284</v>
      </c>
      <c r="C830" s="5" t="s">
        <v>2285</v>
      </c>
      <c r="D830" s="5">
        <v>156</v>
      </c>
      <c r="E830" s="5" t="s">
        <v>386</v>
      </c>
      <c r="F830" s="5" t="s">
        <v>49</v>
      </c>
      <c r="G830" s="5" t="s">
        <v>387</v>
      </c>
      <c r="H830" s="5" t="s">
        <v>388</v>
      </c>
      <c r="I830" s="5" t="s">
        <v>11</v>
      </c>
      <c r="J830" s="5">
        <v>263</v>
      </c>
      <c r="K830" s="5">
        <v>2018</v>
      </c>
      <c r="L830" s="5" t="s">
        <v>89</v>
      </c>
      <c r="M830" s="5" t="s">
        <v>90</v>
      </c>
      <c r="N830" s="5" t="s">
        <v>91</v>
      </c>
      <c r="O830" s="5">
        <v>129.16962025316457</v>
      </c>
      <c r="P830" s="5">
        <v>133.83037974683543</v>
      </c>
      <c r="Q830" s="5">
        <v>1.036082474226804</v>
      </c>
      <c r="R830" s="5">
        <v>133.83037974683543</v>
      </c>
      <c r="S830" s="5">
        <v>1.036082474226804</v>
      </c>
      <c r="T830" s="5">
        <v>0</v>
      </c>
      <c r="U830" s="5">
        <v>-0.50886075949367082</v>
      </c>
      <c r="V830" s="5">
        <v>133.83037974683543</v>
      </c>
      <c r="W830" s="5">
        <v>263</v>
      </c>
      <c r="X830" s="5">
        <v>129.16962025316457</v>
      </c>
      <c r="Y830" s="5" t="s">
        <v>120</v>
      </c>
    </row>
    <row r="831" spans="1:25" hidden="1" x14ac:dyDescent="0.25">
      <c r="A831" s="5" t="s">
        <v>2286</v>
      </c>
      <c r="B831" s="5" t="s">
        <v>2287</v>
      </c>
      <c r="C831" s="5" t="s">
        <v>2285</v>
      </c>
      <c r="D831" s="5">
        <v>156</v>
      </c>
      <c r="E831" s="5" t="s">
        <v>386</v>
      </c>
      <c r="F831" s="5" t="s">
        <v>49</v>
      </c>
      <c r="G831" s="5" t="s">
        <v>387</v>
      </c>
      <c r="H831" s="5" t="s">
        <v>388</v>
      </c>
      <c r="I831" s="5" t="s">
        <v>13</v>
      </c>
      <c r="J831" s="5">
        <v>66</v>
      </c>
      <c r="K831" s="5">
        <v>2018</v>
      </c>
      <c r="L831" s="5" t="s">
        <v>89</v>
      </c>
      <c r="M831" s="5" t="s">
        <v>90</v>
      </c>
      <c r="N831" s="5" t="s">
        <v>91</v>
      </c>
      <c r="O831" s="5">
        <v>32.415189873417724</v>
      </c>
      <c r="P831" s="5">
        <v>33.584810126582276</v>
      </c>
      <c r="Q831" s="5">
        <v>1.036082474226804</v>
      </c>
      <c r="R831" s="5">
        <v>33.584810126582276</v>
      </c>
      <c r="S831" s="5">
        <v>1.036082474226804</v>
      </c>
      <c r="T831" s="5">
        <v>0</v>
      </c>
      <c r="U831" s="5">
        <v>-0.50886075949367082</v>
      </c>
      <c r="V831" s="5">
        <v>33.584810126582276</v>
      </c>
      <c r="W831" s="5">
        <v>66</v>
      </c>
      <c r="X831" s="5">
        <v>32.415189873417724</v>
      </c>
      <c r="Y831" s="5" t="s">
        <v>120</v>
      </c>
    </row>
    <row r="832" spans="1:25" hidden="1" x14ac:dyDescent="0.25">
      <c r="A832" s="5" t="s">
        <v>2288</v>
      </c>
      <c r="B832" s="5" t="s">
        <v>2289</v>
      </c>
      <c r="C832" s="5" t="s">
        <v>2285</v>
      </c>
      <c r="D832" s="5">
        <v>156</v>
      </c>
      <c r="E832" s="5" t="s">
        <v>386</v>
      </c>
      <c r="F832" s="5" t="s">
        <v>49</v>
      </c>
      <c r="G832" s="5" t="s">
        <v>387</v>
      </c>
      <c r="H832" s="5" t="s">
        <v>388</v>
      </c>
      <c r="I832" s="5" t="s">
        <v>5</v>
      </c>
      <c r="J832" s="5">
        <v>66</v>
      </c>
      <c r="K832" s="5">
        <v>2018</v>
      </c>
      <c r="L832" s="5" t="s">
        <v>89</v>
      </c>
      <c r="M832" s="5" t="s">
        <v>90</v>
      </c>
      <c r="N832" s="5" t="s">
        <v>91</v>
      </c>
      <c r="O832" s="5">
        <v>32.415189873417724</v>
      </c>
      <c r="P832" s="5">
        <v>33.584810126582276</v>
      </c>
      <c r="Q832" s="5">
        <v>1.036082474226804</v>
      </c>
      <c r="R832" s="5">
        <v>33.584810126582276</v>
      </c>
      <c r="S832" s="5">
        <v>1.036082474226804</v>
      </c>
      <c r="T832" s="5">
        <v>0</v>
      </c>
      <c r="U832" s="5">
        <v>-0.50886075949367082</v>
      </c>
      <c r="V832" s="5">
        <v>33.584810126582276</v>
      </c>
      <c r="W832" s="5">
        <v>66</v>
      </c>
      <c r="X832" s="5">
        <v>32.415189873417724</v>
      </c>
      <c r="Y832" s="5" t="s">
        <v>120</v>
      </c>
    </row>
    <row r="833" spans="1:25" hidden="1" x14ac:dyDescent="0.25">
      <c r="A833" s="5" t="s">
        <v>2290</v>
      </c>
      <c r="B833" s="5" t="s">
        <v>2291</v>
      </c>
      <c r="C833" s="5" t="s">
        <v>2285</v>
      </c>
      <c r="D833" s="5">
        <v>156</v>
      </c>
      <c r="E833" s="5" t="s">
        <v>386</v>
      </c>
      <c r="F833" s="5" t="s">
        <v>49</v>
      </c>
      <c r="G833" s="5" t="s">
        <v>387</v>
      </c>
      <c r="H833" s="5" t="s">
        <v>388</v>
      </c>
      <c r="I833" s="5" t="s">
        <v>95</v>
      </c>
      <c r="J833" s="5">
        <v>395</v>
      </c>
      <c r="K833" s="5">
        <v>2018</v>
      </c>
      <c r="L833" s="5" t="s">
        <v>89</v>
      </c>
      <c r="M833" s="5" t="s">
        <v>90</v>
      </c>
      <c r="N833" s="5" t="s">
        <v>91</v>
      </c>
      <c r="O833" s="5">
        <v>194</v>
      </c>
      <c r="P833" s="5">
        <v>201</v>
      </c>
      <c r="Q833" s="5">
        <v>1.0360824742268042</v>
      </c>
      <c r="R833" s="5">
        <v>201</v>
      </c>
      <c r="S833" s="5">
        <v>1.0360824742268042</v>
      </c>
      <c r="T833" s="5">
        <v>0</v>
      </c>
      <c r="U833" s="5">
        <v>-0.50886075949367093</v>
      </c>
      <c r="V833" s="5">
        <v>201</v>
      </c>
      <c r="W833" s="5">
        <v>395</v>
      </c>
      <c r="X833" s="5">
        <v>194</v>
      </c>
      <c r="Y833" s="5" t="s">
        <v>120</v>
      </c>
    </row>
    <row r="834" spans="1:25" hidden="1" x14ac:dyDescent="0.25">
      <c r="A834" s="5" t="s">
        <v>2292</v>
      </c>
      <c r="B834" s="5" t="s">
        <v>2293</v>
      </c>
      <c r="C834" s="5" t="s">
        <v>2285</v>
      </c>
      <c r="D834" s="5">
        <v>156</v>
      </c>
      <c r="E834" s="5" t="s">
        <v>386</v>
      </c>
      <c r="F834" s="5" t="s">
        <v>49</v>
      </c>
      <c r="G834" s="5" t="s">
        <v>387</v>
      </c>
      <c r="H834" s="5" t="s">
        <v>388</v>
      </c>
      <c r="I834" s="5" t="s">
        <v>71</v>
      </c>
      <c r="J834" s="5">
        <v>395</v>
      </c>
      <c r="K834" s="5">
        <v>2018</v>
      </c>
      <c r="L834" s="5" t="s">
        <v>89</v>
      </c>
      <c r="M834" s="5" t="s">
        <v>90</v>
      </c>
      <c r="N834" s="5" t="s">
        <v>91</v>
      </c>
      <c r="O834" s="5">
        <v>194</v>
      </c>
      <c r="P834" s="5">
        <v>201</v>
      </c>
      <c r="Q834" s="5">
        <v>1.0360824742268042</v>
      </c>
      <c r="R834" s="5">
        <v>201</v>
      </c>
      <c r="S834" s="5">
        <v>1.0360824742268042</v>
      </c>
      <c r="T834" s="5">
        <v>0</v>
      </c>
      <c r="U834" s="5">
        <v>-0.50886075949367093</v>
      </c>
      <c r="V834" s="5">
        <v>201</v>
      </c>
      <c r="W834" s="5">
        <v>395</v>
      </c>
      <c r="X834" s="5">
        <v>194</v>
      </c>
      <c r="Y834" s="5" t="s">
        <v>120</v>
      </c>
    </row>
    <row r="835" spans="1:25" hidden="1" x14ac:dyDescent="0.25">
      <c r="A835" s="5" t="s">
        <v>2294</v>
      </c>
      <c r="B835" s="5" t="s">
        <v>2295</v>
      </c>
      <c r="C835" s="5" t="s">
        <v>2296</v>
      </c>
      <c r="D835" s="5">
        <v>157</v>
      </c>
      <c r="E835" s="5" t="s">
        <v>389</v>
      </c>
      <c r="F835" s="5" t="s">
        <v>33</v>
      </c>
      <c r="G835" s="5" t="s">
        <v>111</v>
      </c>
      <c r="H835" s="5" t="s">
        <v>390</v>
      </c>
      <c r="I835" s="5" t="s">
        <v>16</v>
      </c>
      <c r="J835" s="5">
        <v>377.84439321587354</v>
      </c>
      <c r="K835" s="5">
        <v>2018</v>
      </c>
      <c r="L835" s="5" t="s">
        <v>89</v>
      </c>
      <c r="M835" s="5" t="s">
        <v>90</v>
      </c>
      <c r="N835" s="5" t="s">
        <v>91</v>
      </c>
      <c r="O835" s="5">
        <v>126.57094046153048</v>
      </c>
      <c r="P835" s="5">
        <v>251.27345275434305</v>
      </c>
      <c r="Q835" s="5">
        <v>1.9852380952380946</v>
      </c>
      <c r="R835" s="5">
        <v>251.27345275434305</v>
      </c>
      <c r="S835" s="5">
        <v>1.9852380952380946</v>
      </c>
      <c r="T835" s="5">
        <v>0</v>
      </c>
      <c r="U835" s="5">
        <v>-0.66501834423353001</v>
      </c>
      <c r="V835" s="5">
        <v>251.27345275434305</v>
      </c>
      <c r="W835" s="5">
        <v>377.84439321587354</v>
      </c>
      <c r="X835" s="5">
        <v>126.57094046153048</v>
      </c>
      <c r="Y835" s="5" t="s">
        <v>120</v>
      </c>
    </row>
    <row r="836" spans="1:25" hidden="1" x14ac:dyDescent="0.25">
      <c r="A836" s="5" t="s">
        <v>2297</v>
      </c>
      <c r="B836" s="5" t="s">
        <v>2298</v>
      </c>
      <c r="C836" s="5" t="s">
        <v>2296</v>
      </c>
      <c r="D836" s="5">
        <v>157</v>
      </c>
      <c r="E836" s="5" t="s">
        <v>389</v>
      </c>
      <c r="F836" s="5" t="s">
        <v>33</v>
      </c>
      <c r="G836" s="5" t="s">
        <v>111</v>
      </c>
      <c r="H836" s="5" t="s">
        <v>390</v>
      </c>
      <c r="I836" s="5" t="s">
        <v>11</v>
      </c>
      <c r="J836" s="5">
        <v>8696.4185740161374</v>
      </c>
      <c r="K836" s="5">
        <v>2018</v>
      </c>
      <c r="L836" s="5" t="s">
        <v>89</v>
      </c>
      <c r="M836" s="5" t="s">
        <v>90</v>
      </c>
      <c r="N836" s="5" t="s">
        <v>91</v>
      </c>
      <c r="O836" s="5">
        <v>2913.1406931622091</v>
      </c>
      <c r="P836" s="5">
        <v>5783.2778808539279</v>
      </c>
      <c r="Q836" s="5">
        <v>1.985238095238095</v>
      </c>
      <c r="R836" s="5">
        <v>5783.2778808539279</v>
      </c>
      <c r="S836" s="5">
        <v>1.985238095238095</v>
      </c>
      <c r="T836" s="5">
        <v>0</v>
      </c>
      <c r="U836" s="5">
        <v>-0.66501834423353001</v>
      </c>
      <c r="V836" s="5">
        <v>5783.2778808539279</v>
      </c>
      <c r="W836" s="5">
        <v>8696.4185740161374</v>
      </c>
      <c r="X836" s="5">
        <v>2913.1406931622091</v>
      </c>
      <c r="Y836" s="5" t="s">
        <v>120</v>
      </c>
    </row>
    <row r="837" spans="1:25" x14ac:dyDescent="0.25">
      <c r="A837" s="5" t="s">
        <v>2299</v>
      </c>
      <c r="B837" s="5" t="s">
        <v>2300</v>
      </c>
      <c r="C837" s="5" t="s">
        <v>2296</v>
      </c>
      <c r="D837" s="5">
        <v>157</v>
      </c>
      <c r="E837" s="5" t="s">
        <v>389</v>
      </c>
      <c r="F837" s="5" t="s">
        <v>33</v>
      </c>
      <c r="G837" s="5" t="s">
        <v>111</v>
      </c>
      <c r="H837" s="5" t="s">
        <v>390</v>
      </c>
      <c r="I837" s="5" t="s">
        <v>4</v>
      </c>
      <c r="J837" s="5">
        <v>926.6183928865471</v>
      </c>
      <c r="K837" s="5">
        <v>2018</v>
      </c>
      <c r="L837" s="5" t="s">
        <v>89</v>
      </c>
      <c r="M837" s="5" t="s">
        <v>90</v>
      </c>
      <c r="N837" s="5" t="s">
        <v>91</v>
      </c>
      <c r="O837" s="5">
        <v>310.40016351280093</v>
      </c>
      <c r="P837" s="5">
        <v>616.21822937374623</v>
      </c>
      <c r="Q837" s="5">
        <v>1.9852380952380952</v>
      </c>
      <c r="R837" s="5">
        <v>616.21822937374623</v>
      </c>
      <c r="S837" s="5">
        <v>1.9852380952380952</v>
      </c>
      <c r="T837" s="5">
        <v>0</v>
      </c>
      <c r="U837" s="5">
        <v>-0.66501834423353012</v>
      </c>
      <c r="V837" s="5">
        <v>616.21822937374623</v>
      </c>
      <c r="W837" s="5">
        <v>926.6183928865471</v>
      </c>
      <c r="X837" s="5">
        <v>310.40016351280093</v>
      </c>
      <c r="Y837" s="5" t="s">
        <v>120</v>
      </c>
    </row>
    <row r="838" spans="1:25" hidden="1" x14ac:dyDescent="0.25">
      <c r="A838" s="5" t="s">
        <v>2301</v>
      </c>
      <c r="B838" s="5" t="s">
        <v>2302</v>
      </c>
      <c r="C838" s="5" t="s">
        <v>2296</v>
      </c>
      <c r="D838" s="5">
        <v>157</v>
      </c>
      <c r="E838" s="5" t="s">
        <v>389</v>
      </c>
      <c r="F838" s="5" t="s">
        <v>33</v>
      </c>
      <c r="G838" s="5" t="s">
        <v>111</v>
      </c>
      <c r="H838" s="5" t="s">
        <v>390</v>
      </c>
      <c r="I838" s="5" t="s">
        <v>5</v>
      </c>
      <c r="J838" s="5">
        <v>22.990531862341513</v>
      </c>
      <c r="K838" s="5">
        <v>2018</v>
      </c>
      <c r="L838" s="5" t="s">
        <v>89</v>
      </c>
      <c r="M838" s="5" t="s">
        <v>90</v>
      </c>
      <c r="N838" s="5" t="s">
        <v>91</v>
      </c>
      <c r="O838" s="5">
        <v>7.7014064301989436</v>
      </c>
      <c r="P838" s="5">
        <v>15.289125432142569</v>
      </c>
      <c r="Q838" s="5">
        <v>1.9852380952380952</v>
      </c>
      <c r="R838" s="5">
        <v>15.289125432142569</v>
      </c>
      <c r="S838" s="5">
        <v>1.9852380952380952</v>
      </c>
      <c r="T838" s="5">
        <v>0</v>
      </c>
      <c r="U838" s="5">
        <v>-0.66501834423353001</v>
      </c>
      <c r="V838" s="5">
        <v>15.289125432142569</v>
      </c>
      <c r="W838" s="5">
        <v>22.990531862341513</v>
      </c>
      <c r="X838" s="5">
        <v>7.7014064301989436</v>
      </c>
      <c r="Y838" s="5" t="s">
        <v>120</v>
      </c>
    </row>
    <row r="839" spans="1:25" hidden="1" x14ac:dyDescent="0.25">
      <c r="A839" s="5" t="s">
        <v>2303</v>
      </c>
      <c r="B839" s="5" t="s">
        <v>2304</v>
      </c>
      <c r="C839" s="5" t="s">
        <v>2296</v>
      </c>
      <c r="D839" s="5">
        <v>157</v>
      </c>
      <c r="E839" s="5" t="s">
        <v>389</v>
      </c>
      <c r="F839" s="5" t="s">
        <v>33</v>
      </c>
      <c r="G839" s="5" t="s">
        <v>111</v>
      </c>
      <c r="H839" s="5" t="s">
        <v>390</v>
      </c>
      <c r="I839" s="5" t="s">
        <v>9</v>
      </c>
      <c r="J839" s="5">
        <v>2117.1281080191011</v>
      </c>
      <c r="K839" s="5">
        <v>2018</v>
      </c>
      <c r="L839" s="5" t="s">
        <v>89</v>
      </c>
      <c r="M839" s="5" t="s">
        <v>90</v>
      </c>
      <c r="N839" s="5" t="s">
        <v>91</v>
      </c>
      <c r="O839" s="5">
        <v>709.19907909397227</v>
      </c>
      <c r="P839" s="5">
        <v>1407.9290289251289</v>
      </c>
      <c r="Q839" s="5">
        <v>1.9852380952380955</v>
      </c>
      <c r="R839" s="5">
        <v>1407.9290289251289</v>
      </c>
      <c r="S839" s="5">
        <v>1.9852380952380955</v>
      </c>
      <c r="T839" s="5">
        <v>0</v>
      </c>
      <c r="U839" s="5">
        <v>-0.66501834423353012</v>
      </c>
      <c r="V839" s="5">
        <v>1407.9290289251289</v>
      </c>
      <c r="W839" s="5">
        <v>2117.1281080191011</v>
      </c>
      <c r="X839" s="5">
        <v>709.19907909397227</v>
      </c>
      <c r="Y839" s="5" t="s">
        <v>120</v>
      </c>
    </row>
    <row r="840" spans="1:25" hidden="1" x14ac:dyDescent="0.25">
      <c r="A840" s="5" t="s">
        <v>2305</v>
      </c>
      <c r="B840" s="5" t="s">
        <v>2306</v>
      </c>
      <c r="C840" s="5" t="s">
        <v>2296</v>
      </c>
      <c r="D840" s="5">
        <v>157</v>
      </c>
      <c r="E840" s="5" t="s">
        <v>389</v>
      </c>
      <c r="F840" s="5" t="s">
        <v>33</v>
      </c>
      <c r="G840" s="5" t="s">
        <v>111</v>
      </c>
      <c r="H840" s="5" t="s">
        <v>390</v>
      </c>
      <c r="I840" s="5" t="s">
        <v>95</v>
      </c>
      <c r="J840" s="5">
        <v>12141</v>
      </c>
      <c r="K840" s="5">
        <v>2018</v>
      </c>
      <c r="L840" s="5" t="s">
        <v>89</v>
      </c>
      <c r="M840" s="5" t="s">
        <v>90</v>
      </c>
      <c r="N840" s="5" t="s">
        <v>91</v>
      </c>
      <c r="O840" s="5">
        <v>4067.0122826607117</v>
      </c>
      <c r="P840" s="5">
        <v>8073.9877173392888</v>
      </c>
      <c r="Q840" s="5">
        <v>1.9852380952380952</v>
      </c>
      <c r="R840" s="5">
        <v>8073.9877173392888</v>
      </c>
      <c r="S840" s="5">
        <v>1.9852380952380952</v>
      </c>
      <c r="T840" s="5">
        <v>0</v>
      </c>
      <c r="U840" s="5">
        <v>-0.66501834423353012</v>
      </c>
      <c r="V840" s="5">
        <v>8073.9877173392888</v>
      </c>
      <c r="W840" s="5">
        <v>12141</v>
      </c>
      <c r="X840" s="5">
        <v>4067.0122826607117</v>
      </c>
      <c r="Y840" s="5" t="s">
        <v>120</v>
      </c>
    </row>
    <row r="841" spans="1:25" hidden="1" x14ac:dyDescent="0.25">
      <c r="A841" s="5" t="s">
        <v>2307</v>
      </c>
      <c r="B841" s="5" t="s">
        <v>2308</v>
      </c>
      <c r="C841" s="5" t="s">
        <v>2296</v>
      </c>
      <c r="D841" s="5">
        <v>157</v>
      </c>
      <c r="E841" s="5" t="s">
        <v>389</v>
      </c>
      <c r="F841" s="5" t="s">
        <v>33</v>
      </c>
      <c r="G841" s="5" t="s">
        <v>111</v>
      </c>
      <c r="H841" s="5" t="s">
        <v>390</v>
      </c>
      <c r="I841" s="5" t="s">
        <v>71</v>
      </c>
      <c r="J841" s="5">
        <v>12141</v>
      </c>
      <c r="K841" s="5">
        <v>2018</v>
      </c>
      <c r="L841" s="5" t="s">
        <v>89</v>
      </c>
      <c r="M841" s="5" t="s">
        <v>90</v>
      </c>
      <c r="N841" s="5" t="s">
        <v>91</v>
      </c>
      <c r="O841" s="5">
        <v>4067.0122826607117</v>
      </c>
      <c r="P841" s="5">
        <v>8073.9877173392888</v>
      </c>
      <c r="Q841" s="5">
        <v>1.9852380952380952</v>
      </c>
      <c r="R841" s="5">
        <v>8073.9877173392888</v>
      </c>
      <c r="S841" s="5">
        <v>1.9852380952380952</v>
      </c>
      <c r="T841" s="5">
        <v>0</v>
      </c>
      <c r="U841" s="5">
        <v>-0.66501834423353012</v>
      </c>
      <c r="V841" s="5">
        <v>8073.9877173392888</v>
      </c>
      <c r="W841" s="5">
        <v>12141</v>
      </c>
      <c r="X841" s="5">
        <v>4067.0122826607117</v>
      </c>
      <c r="Y841" s="5" t="s">
        <v>120</v>
      </c>
    </row>
    <row r="842" spans="1:25" hidden="1" x14ac:dyDescent="0.25">
      <c r="A842" s="5" t="s">
        <v>2309</v>
      </c>
      <c r="B842" s="5" t="s">
        <v>2310</v>
      </c>
      <c r="C842" s="5" t="s">
        <v>2311</v>
      </c>
      <c r="D842" s="5">
        <v>158</v>
      </c>
      <c r="E842" s="5" t="s">
        <v>391</v>
      </c>
      <c r="F842" s="5" t="s">
        <v>33</v>
      </c>
      <c r="G842" s="5" t="s">
        <v>313</v>
      </c>
      <c r="H842" s="5" t="s">
        <v>392</v>
      </c>
      <c r="I842" s="5" t="s">
        <v>11</v>
      </c>
      <c r="J842" s="5">
        <v>23</v>
      </c>
      <c r="K842" s="5">
        <v>2018</v>
      </c>
      <c r="L842" s="5" t="s">
        <v>89</v>
      </c>
      <c r="M842" s="5" t="s">
        <v>90</v>
      </c>
      <c r="N842" s="5" t="s">
        <v>91</v>
      </c>
      <c r="O842" s="5">
        <v>13.039097744360904</v>
      </c>
      <c r="P842" s="5">
        <v>9.9609022556390965</v>
      </c>
      <c r="Q842" s="5">
        <v>0.76392572944297066</v>
      </c>
      <c r="R842" s="5">
        <v>9.9609022556390965</v>
      </c>
      <c r="S842" s="5">
        <v>0.76392572944297066</v>
      </c>
      <c r="T842" s="5">
        <v>-0.20014144271570006</v>
      </c>
      <c r="U842" s="5">
        <v>-0.43308270676691724</v>
      </c>
      <c r="V842" s="5">
        <v>9.9609022556390965</v>
      </c>
      <c r="W842" s="5">
        <v>23</v>
      </c>
      <c r="X842" s="5">
        <v>13.039097744360904</v>
      </c>
      <c r="Y842" s="5" t="s">
        <v>120</v>
      </c>
    </row>
    <row r="843" spans="1:25" hidden="1" x14ac:dyDescent="0.25">
      <c r="A843" s="5" t="s">
        <v>2312</v>
      </c>
      <c r="B843" s="5" t="s">
        <v>2313</v>
      </c>
      <c r="C843" s="5" t="s">
        <v>2311</v>
      </c>
      <c r="D843" s="5">
        <v>158</v>
      </c>
      <c r="E843" s="5" t="s">
        <v>391</v>
      </c>
      <c r="F843" s="5" t="s">
        <v>33</v>
      </c>
      <c r="G843" s="5" t="s">
        <v>313</v>
      </c>
      <c r="H843" s="5" t="s">
        <v>392</v>
      </c>
      <c r="I843" s="5" t="s">
        <v>5</v>
      </c>
      <c r="J843" s="5">
        <v>208</v>
      </c>
      <c r="K843" s="5">
        <v>2018</v>
      </c>
      <c r="L843" s="5" t="s">
        <v>89</v>
      </c>
      <c r="M843" s="5" t="s">
        <v>90</v>
      </c>
      <c r="N843" s="5" t="s">
        <v>91</v>
      </c>
      <c r="O843" s="5">
        <v>117.91879699248121</v>
      </c>
      <c r="P843" s="5">
        <v>90.081203007518795</v>
      </c>
      <c r="Q843" s="5">
        <v>0.76392572944297077</v>
      </c>
      <c r="R843" s="5">
        <v>90.081203007518795</v>
      </c>
      <c r="S843" s="5">
        <v>0.76392572944297077</v>
      </c>
      <c r="T843" s="5">
        <v>-0.20014144271570006</v>
      </c>
      <c r="U843" s="5">
        <v>-0.43308270676691729</v>
      </c>
      <c r="V843" s="5">
        <v>90.081203007518795</v>
      </c>
      <c r="W843" s="5">
        <v>208</v>
      </c>
      <c r="X843" s="5">
        <v>117.91879699248121</v>
      </c>
      <c r="Y843" s="5" t="s">
        <v>120</v>
      </c>
    </row>
    <row r="844" spans="1:25" hidden="1" x14ac:dyDescent="0.25">
      <c r="A844" s="5" t="s">
        <v>2314</v>
      </c>
      <c r="B844" s="5" t="s">
        <v>2315</v>
      </c>
      <c r="C844" s="5" t="s">
        <v>2311</v>
      </c>
      <c r="D844" s="5">
        <v>158</v>
      </c>
      <c r="E844" s="5" t="s">
        <v>391</v>
      </c>
      <c r="F844" s="5" t="s">
        <v>33</v>
      </c>
      <c r="G844" s="5" t="s">
        <v>313</v>
      </c>
      <c r="H844" s="5" t="s">
        <v>392</v>
      </c>
      <c r="I844" s="5" t="s">
        <v>95</v>
      </c>
      <c r="J844" s="5">
        <v>231</v>
      </c>
      <c r="K844" s="5">
        <v>2018</v>
      </c>
      <c r="L844" s="5" t="s">
        <v>89</v>
      </c>
      <c r="M844" s="5" t="s">
        <v>90</v>
      </c>
      <c r="N844" s="5" t="s">
        <v>91</v>
      </c>
      <c r="O844" s="5">
        <v>130.95789473684209</v>
      </c>
      <c r="P844" s="5">
        <v>100.04210526315791</v>
      </c>
      <c r="Q844" s="5">
        <v>0.76392572944297099</v>
      </c>
      <c r="R844" s="5">
        <v>100.04210526315791</v>
      </c>
      <c r="S844" s="5">
        <v>0.76392572944297099</v>
      </c>
      <c r="T844" s="5">
        <v>-0.20014144271570022</v>
      </c>
      <c r="U844" s="5">
        <v>-0.43308270676691735</v>
      </c>
      <c r="V844" s="5">
        <v>100.04210526315791</v>
      </c>
      <c r="W844" s="5">
        <v>231</v>
      </c>
      <c r="X844" s="5">
        <v>130.95789473684209</v>
      </c>
      <c r="Y844" s="5" t="s">
        <v>120</v>
      </c>
    </row>
    <row r="845" spans="1:25" hidden="1" x14ac:dyDescent="0.25">
      <c r="A845" s="5" t="s">
        <v>2316</v>
      </c>
      <c r="B845" s="5" t="s">
        <v>2317</v>
      </c>
      <c r="C845" s="5" t="s">
        <v>2311</v>
      </c>
      <c r="D845" s="5">
        <v>158</v>
      </c>
      <c r="E845" s="5" t="s">
        <v>391</v>
      </c>
      <c r="F845" s="5" t="s">
        <v>33</v>
      </c>
      <c r="G845" s="5" t="s">
        <v>313</v>
      </c>
      <c r="H845" s="5" t="s">
        <v>392</v>
      </c>
      <c r="I845" s="5" t="s">
        <v>71</v>
      </c>
      <c r="J845" s="5">
        <v>231</v>
      </c>
      <c r="K845" s="5">
        <v>2018</v>
      </c>
      <c r="L845" s="5" t="s">
        <v>89</v>
      </c>
      <c r="M845" s="5" t="s">
        <v>90</v>
      </c>
      <c r="N845" s="5" t="s">
        <v>91</v>
      </c>
      <c r="O845" s="5">
        <v>130.95789473684209</v>
      </c>
      <c r="P845" s="5">
        <v>100.04210526315791</v>
      </c>
      <c r="Q845" s="5">
        <v>0.76392572944297099</v>
      </c>
      <c r="R845" s="5">
        <v>100.04210526315791</v>
      </c>
      <c r="S845" s="5">
        <v>0.76392572944297099</v>
      </c>
      <c r="T845" s="5">
        <v>-0.20014144271570022</v>
      </c>
      <c r="U845" s="5">
        <v>-0.43308270676691735</v>
      </c>
      <c r="V845" s="5">
        <v>100.04210526315791</v>
      </c>
      <c r="W845" s="5">
        <v>231</v>
      </c>
      <c r="X845" s="5">
        <v>130.95789473684209</v>
      </c>
      <c r="Y845" s="5" t="s">
        <v>120</v>
      </c>
    </row>
    <row r="846" spans="1:25" hidden="1" x14ac:dyDescent="0.25">
      <c r="A846" s="5" t="s">
        <v>2318</v>
      </c>
      <c r="B846" s="5" t="s">
        <v>2319</v>
      </c>
      <c r="C846" s="5" t="s">
        <v>2320</v>
      </c>
      <c r="D846" s="5">
        <v>159</v>
      </c>
      <c r="E846" s="5" t="s">
        <v>393</v>
      </c>
      <c r="F846" s="5" t="s">
        <v>33</v>
      </c>
      <c r="G846" s="5" t="s">
        <v>108</v>
      </c>
      <c r="H846" s="5" t="s">
        <v>390</v>
      </c>
      <c r="I846" s="5" t="s">
        <v>11</v>
      </c>
      <c r="J846" s="5">
        <v>190</v>
      </c>
      <c r="K846" s="5">
        <v>2018</v>
      </c>
      <c r="L846" s="5" t="s">
        <v>89</v>
      </c>
      <c r="M846" s="5" t="s">
        <v>90</v>
      </c>
      <c r="N846" s="5" t="s">
        <v>91</v>
      </c>
      <c r="O846" s="5">
        <v>63.646514595629284</v>
      </c>
      <c r="P846" s="5">
        <v>126.35348540437072</v>
      </c>
      <c r="Q846" s="5">
        <v>1.9852380952380955</v>
      </c>
      <c r="R846" s="5">
        <v>126.35348540437072</v>
      </c>
      <c r="S846" s="5">
        <v>1.9852380952380955</v>
      </c>
      <c r="T846" s="5">
        <v>0</v>
      </c>
      <c r="U846" s="5">
        <v>-0.66501834423353012</v>
      </c>
      <c r="V846" s="5">
        <v>126.35348540437072</v>
      </c>
      <c r="W846" s="5">
        <v>190</v>
      </c>
      <c r="X846" s="5">
        <v>63.646514595629284</v>
      </c>
      <c r="Y846" s="5" t="s">
        <v>120</v>
      </c>
    </row>
    <row r="847" spans="1:25" hidden="1" x14ac:dyDescent="0.25">
      <c r="A847" s="5" t="s">
        <v>2321</v>
      </c>
      <c r="B847" s="5" t="s">
        <v>2322</v>
      </c>
      <c r="C847" s="5" t="s">
        <v>2320</v>
      </c>
      <c r="D847" s="5">
        <v>159</v>
      </c>
      <c r="E847" s="5" t="s">
        <v>393</v>
      </c>
      <c r="F847" s="5" t="s">
        <v>33</v>
      </c>
      <c r="G847" s="5" t="s">
        <v>108</v>
      </c>
      <c r="H847" s="5" t="s">
        <v>390</v>
      </c>
      <c r="I847" s="5" t="s">
        <v>4</v>
      </c>
      <c r="J847" s="5">
        <v>56</v>
      </c>
      <c r="K847" s="5">
        <v>2018</v>
      </c>
      <c r="L847" s="5" t="s">
        <v>89</v>
      </c>
      <c r="M847" s="5" t="s">
        <v>90</v>
      </c>
      <c r="N847" s="5" t="s">
        <v>91</v>
      </c>
      <c r="O847" s="5">
        <v>18.758972722922316</v>
      </c>
      <c r="P847" s="5">
        <v>37.241027277077684</v>
      </c>
      <c r="Q847" s="5">
        <v>1.9852380952380952</v>
      </c>
      <c r="R847" s="5">
        <v>37.241027277077684</v>
      </c>
      <c r="S847" s="5">
        <v>1.9852380952380952</v>
      </c>
      <c r="T847" s="5">
        <v>0</v>
      </c>
      <c r="U847" s="5">
        <v>-0.66501834423353012</v>
      </c>
      <c r="V847" s="5">
        <v>37.241027277077684</v>
      </c>
      <c r="W847" s="5">
        <v>56</v>
      </c>
      <c r="X847" s="5">
        <v>18.758972722922316</v>
      </c>
      <c r="Y847" s="5" t="s">
        <v>120</v>
      </c>
    </row>
    <row r="848" spans="1:25" hidden="1" x14ac:dyDescent="0.25">
      <c r="A848" s="5" t="s">
        <v>2323</v>
      </c>
      <c r="B848" s="5" t="s">
        <v>2324</v>
      </c>
      <c r="C848" s="5" t="s">
        <v>2320</v>
      </c>
      <c r="D848" s="5">
        <v>159</v>
      </c>
      <c r="E848" s="5" t="s">
        <v>393</v>
      </c>
      <c r="F848" s="5" t="s">
        <v>33</v>
      </c>
      <c r="G848" s="5" t="s">
        <v>108</v>
      </c>
      <c r="H848" s="5" t="s">
        <v>390</v>
      </c>
      <c r="I848" s="5" t="s">
        <v>5</v>
      </c>
      <c r="J848" s="5">
        <v>6</v>
      </c>
      <c r="K848" s="5">
        <v>2018</v>
      </c>
      <c r="L848" s="5" t="s">
        <v>89</v>
      </c>
      <c r="M848" s="5" t="s">
        <v>90</v>
      </c>
      <c r="N848" s="5" t="s">
        <v>91</v>
      </c>
      <c r="O848" s="5">
        <v>2.0098899345988199</v>
      </c>
      <c r="P848" s="5">
        <v>3.9901100654011801</v>
      </c>
      <c r="Q848" s="5">
        <v>1.9852380952380948</v>
      </c>
      <c r="R848" s="5">
        <v>3.9901100654011801</v>
      </c>
      <c r="S848" s="5">
        <v>1.9852380952380948</v>
      </c>
      <c r="T848" s="5">
        <v>0</v>
      </c>
      <c r="U848" s="5">
        <v>-0.66501834423353001</v>
      </c>
      <c r="V848" s="5">
        <v>3.9901100654011801</v>
      </c>
      <c r="W848" s="5">
        <v>6</v>
      </c>
      <c r="X848" s="5">
        <v>2.0098899345988199</v>
      </c>
      <c r="Y848" s="5" t="s">
        <v>120</v>
      </c>
    </row>
    <row r="849" spans="1:25" hidden="1" x14ac:dyDescent="0.25">
      <c r="A849" s="5" t="s">
        <v>2325</v>
      </c>
      <c r="B849" s="5" t="s">
        <v>2326</v>
      </c>
      <c r="C849" s="5" t="s">
        <v>2320</v>
      </c>
      <c r="D849" s="5">
        <v>159</v>
      </c>
      <c r="E849" s="5" t="s">
        <v>393</v>
      </c>
      <c r="F849" s="5" t="s">
        <v>33</v>
      </c>
      <c r="G849" s="5" t="s">
        <v>108</v>
      </c>
      <c r="H849" s="5" t="s">
        <v>390</v>
      </c>
      <c r="I849" s="5" t="s">
        <v>9</v>
      </c>
      <c r="J849" s="5">
        <v>145</v>
      </c>
      <c r="K849" s="5">
        <v>2018</v>
      </c>
      <c r="L849" s="5" t="s">
        <v>89</v>
      </c>
      <c r="M849" s="5" t="s">
        <v>90</v>
      </c>
      <c r="N849" s="5" t="s">
        <v>91</v>
      </c>
      <c r="O849" s="5">
        <v>48.572340086138141</v>
      </c>
      <c r="P849" s="5">
        <v>96.427659913861859</v>
      </c>
      <c r="Q849" s="5">
        <v>1.9852380952380952</v>
      </c>
      <c r="R849" s="5">
        <v>96.427659913861859</v>
      </c>
      <c r="S849" s="5">
        <v>1.9852380952380952</v>
      </c>
      <c r="T849" s="5">
        <v>0</v>
      </c>
      <c r="U849" s="5">
        <v>-0.66501834423353001</v>
      </c>
      <c r="V849" s="5">
        <v>96.427659913861859</v>
      </c>
      <c r="W849" s="5">
        <v>145</v>
      </c>
      <c r="X849" s="5">
        <v>48.572340086138141</v>
      </c>
      <c r="Y849" s="5" t="s">
        <v>120</v>
      </c>
    </row>
    <row r="850" spans="1:25" hidden="1" x14ac:dyDescent="0.25">
      <c r="A850" s="5" t="s">
        <v>2327</v>
      </c>
      <c r="B850" s="5" t="s">
        <v>2328</v>
      </c>
      <c r="C850" s="5" t="s">
        <v>2320</v>
      </c>
      <c r="D850" s="5">
        <v>159</v>
      </c>
      <c r="E850" s="5" t="s">
        <v>393</v>
      </c>
      <c r="F850" s="5" t="s">
        <v>33</v>
      </c>
      <c r="G850" s="5" t="s">
        <v>108</v>
      </c>
      <c r="H850" s="5" t="s">
        <v>390</v>
      </c>
      <c r="I850" s="5" t="s">
        <v>95</v>
      </c>
      <c r="J850" s="5">
        <v>397</v>
      </c>
      <c r="K850" s="5">
        <v>2018</v>
      </c>
      <c r="L850" s="5" t="s">
        <v>89</v>
      </c>
      <c r="M850" s="5" t="s">
        <v>90</v>
      </c>
      <c r="N850" s="5" t="s">
        <v>91</v>
      </c>
      <c r="O850" s="5">
        <v>132.98771733928857</v>
      </c>
      <c r="P850" s="5">
        <v>264.01228266071143</v>
      </c>
      <c r="Q850" s="5">
        <v>1.9852380952380952</v>
      </c>
      <c r="R850" s="5">
        <v>264.01228266071143</v>
      </c>
      <c r="S850" s="5">
        <v>1.9852380952380952</v>
      </c>
      <c r="T850" s="5">
        <v>0</v>
      </c>
      <c r="U850" s="5">
        <v>-0.66501834423353001</v>
      </c>
      <c r="V850" s="5">
        <v>264.01228266071143</v>
      </c>
      <c r="W850" s="5">
        <v>397</v>
      </c>
      <c r="X850" s="5">
        <v>132.98771733928857</v>
      </c>
      <c r="Y850" s="5" t="s">
        <v>120</v>
      </c>
    </row>
    <row r="851" spans="1:25" hidden="1" x14ac:dyDescent="0.25">
      <c r="A851" s="5" t="s">
        <v>2329</v>
      </c>
      <c r="B851" s="5" t="s">
        <v>2330</v>
      </c>
      <c r="C851" s="5" t="s">
        <v>2320</v>
      </c>
      <c r="D851" s="5">
        <v>159</v>
      </c>
      <c r="E851" s="5" t="s">
        <v>393</v>
      </c>
      <c r="F851" s="5" t="s">
        <v>33</v>
      </c>
      <c r="G851" s="5" t="s">
        <v>108</v>
      </c>
      <c r="H851" s="5" t="s">
        <v>390</v>
      </c>
      <c r="I851" s="5" t="s">
        <v>71</v>
      </c>
      <c r="J851" s="5">
        <v>397</v>
      </c>
      <c r="K851" s="5">
        <v>2018</v>
      </c>
      <c r="L851" s="5" t="s">
        <v>89</v>
      </c>
      <c r="M851" s="5" t="s">
        <v>90</v>
      </c>
      <c r="N851" s="5" t="s">
        <v>91</v>
      </c>
      <c r="O851" s="5">
        <v>132.98771733928857</v>
      </c>
      <c r="P851" s="5">
        <v>264.01228266071143</v>
      </c>
      <c r="Q851" s="5">
        <v>1.9852380952380952</v>
      </c>
      <c r="R851" s="5">
        <v>264.01228266071143</v>
      </c>
      <c r="S851" s="5">
        <v>1.9852380952380952</v>
      </c>
      <c r="T851" s="5">
        <v>0</v>
      </c>
      <c r="U851" s="5">
        <v>-0.66501834423353001</v>
      </c>
      <c r="V851" s="5">
        <v>264.01228266071143</v>
      </c>
      <c r="W851" s="5">
        <v>397</v>
      </c>
      <c r="X851" s="5">
        <v>132.98771733928857</v>
      </c>
      <c r="Y851" s="5" t="s">
        <v>120</v>
      </c>
    </row>
    <row r="852" spans="1:25" hidden="1" x14ac:dyDescent="0.25">
      <c r="A852" s="5" t="s">
        <v>2331</v>
      </c>
      <c r="B852" s="5" t="s">
        <v>2332</v>
      </c>
      <c r="C852" s="5" t="s">
        <v>2333</v>
      </c>
      <c r="D852" s="5">
        <v>160</v>
      </c>
      <c r="E852" s="5" t="s">
        <v>394</v>
      </c>
      <c r="F852" s="5" t="s">
        <v>33</v>
      </c>
      <c r="G852" s="5" t="s">
        <v>114</v>
      </c>
      <c r="H852" s="5" t="s">
        <v>392</v>
      </c>
      <c r="I852" s="5" t="s">
        <v>11</v>
      </c>
      <c r="J852" s="5">
        <v>1230</v>
      </c>
      <c r="K852" s="5">
        <v>2018</v>
      </c>
      <c r="L852" s="5" t="s">
        <v>89</v>
      </c>
      <c r="M852" s="5" t="s">
        <v>90</v>
      </c>
      <c r="N852" s="5" t="s">
        <v>91</v>
      </c>
      <c r="O852" s="5">
        <v>697.30827067669168</v>
      </c>
      <c r="P852" s="5">
        <v>532.69172932330832</v>
      </c>
      <c r="Q852" s="5">
        <v>0.76392572944297099</v>
      </c>
      <c r="R852" s="5">
        <v>532.69172932330832</v>
      </c>
      <c r="S852" s="5">
        <v>0.76392572944297099</v>
      </c>
      <c r="T852" s="5">
        <v>-0.2001414427157002</v>
      </c>
      <c r="U852" s="5">
        <v>-0.43308270676691735</v>
      </c>
      <c r="V852" s="5">
        <v>532.69172932330832</v>
      </c>
      <c r="W852" s="5">
        <v>1230</v>
      </c>
      <c r="X852" s="5">
        <v>697.30827067669168</v>
      </c>
      <c r="Y852" s="5" t="s">
        <v>120</v>
      </c>
    </row>
    <row r="853" spans="1:25" hidden="1" x14ac:dyDescent="0.25">
      <c r="A853" s="5" t="s">
        <v>2334</v>
      </c>
      <c r="B853" s="5" t="s">
        <v>2335</v>
      </c>
      <c r="C853" s="5" t="s">
        <v>2333</v>
      </c>
      <c r="D853" s="5">
        <v>160</v>
      </c>
      <c r="E853" s="5" t="s">
        <v>394</v>
      </c>
      <c r="F853" s="5" t="s">
        <v>33</v>
      </c>
      <c r="G853" s="5" t="s">
        <v>114</v>
      </c>
      <c r="H853" s="5" t="s">
        <v>392</v>
      </c>
      <c r="I853" s="5" t="s">
        <v>5</v>
      </c>
      <c r="J853" s="5">
        <v>252</v>
      </c>
      <c r="K853" s="5">
        <v>2018</v>
      </c>
      <c r="L853" s="5" t="s">
        <v>89</v>
      </c>
      <c r="M853" s="5" t="s">
        <v>90</v>
      </c>
      <c r="N853" s="5" t="s">
        <v>91</v>
      </c>
      <c r="O853" s="5">
        <v>142.86315789473684</v>
      </c>
      <c r="P853" s="5">
        <v>109.13684210526316</v>
      </c>
      <c r="Q853" s="5">
        <v>0.76392572944297077</v>
      </c>
      <c r="R853" s="5">
        <v>109.13684210526316</v>
      </c>
      <c r="S853" s="5">
        <v>0.76392572944297077</v>
      </c>
      <c r="T853" s="5">
        <v>-0.2001414427157002</v>
      </c>
      <c r="U853" s="5">
        <v>-0.43308270676691729</v>
      </c>
      <c r="V853" s="5">
        <v>109.13684210526316</v>
      </c>
      <c r="W853" s="5">
        <v>252</v>
      </c>
      <c r="X853" s="5">
        <v>142.86315789473684</v>
      </c>
      <c r="Y853" s="5" t="s">
        <v>120</v>
      </c>
    </row>
    <row r="854" spans="1:25" hidden="1" x14ac:dyDescent="0.25">
      <c r="A854" s="5" t="s">
        <v>2336</v>
      </c>
      <c r="B854" s="5" t="s">
        <v>2337</v>
      </c>
      <c r="C854" s="5" t="s">
        <v>2333</v>
      </c>
      <c r="D854" s="5">
        <v>160</v>
      </c>
      <c r="E854" s="5" t="s">
        <v>394</v>
      </c>
      <c r="F854" s="5" t="s">
        <v>33</v>
      </c>
      <c r="G854" s="5" t="s">
        <v>114</v>
      </c>
      <c r="H854" s="5" t="s">
        <v>392</v>
      </c>
      <c r="I854" s="5" t="s">
        <v>95</v>
      </c>
      <c r="J854" s="5">
        <v>1482</v>
      </c>
      <c r="K854" s="5">
        <v>2018</v>
      </c>
      <c r="L854" s="5" t="s">
        <v>89</v>
      </c>
      <c r="M854" s="5" t="s">
        <v>90</v>
      </c>
      <c r="N854" s="5" t="s">
        <v>91</v>
      </c>
      <c r="O854" s="5">
        <v>840.17142857142858</v>
      </c>
      <c r="P854" s="5">
        <v>641.82857142857142</v>
      </c>
      <c r="Q854" s="5">
        <v>0.76392572944297077</v>
      </c>
      <c r="R854" s="5">
        <v>641.82857142857142</v>
      </c>
      <c r="S854" s="5">
        <v>0.76392572944297077</v>
      </c>
      <c r="T854" s="5">
        <v>-0.2001414427157002</v>
      </c>
      <c r="U854" s="5">
        <v>-0.43308270676691729</v>
      </c>
      <c r="V854" s="5">
        <v>641.82857142857142</v>
      </c>
      <c r="W854" s="5">
        <v>1482</v>
      </c>
      <c r="X854" s="5">
        <v>840.17142857142858</v>
      </c>
      <c r="Y854" s="5" t="s">
        <v>120</v>
      </c>
    </row>
    <row r="855" spans="1:25" hidden="1" x14ac:dyDescent="0.25">
      <c r="A855" s="5" t="s">
        <v>2338</v>
      </c>
      <c r="B855" s="5" t="s">
        <v>2339</v>
      </c>
      <c r="C855" s="5" t="s">
        <v>2333</v>
      </c>
      <c r="D855" s="5">
        <v>160</v>
      </c>
      <c r="E855" s="5" t="s">
        <v>394</v>
      </c>
      <c r="F855" s="5" t="s">
        <v>33</v>
      </c>
      <c r="G855" s="5" t="s">
        <v>114</v>
      </c>
      <c r="H855" s="5" t="s">
        <v>392</v>
      </c>
      <c r="I855" s="5" t="s">
        <v>71</v>
      </c>
      <c r="J855" s="5">
        <v>1482</v>
      </c>
      <c r="K855" s="5">
        <v>2018</v>
      </c>
      <c r="L855" s="5" t="s">
        <v>89</v>
      </c>
      <c r="M855" s="5" t="s">
        <v>90</v>
      </c>
      <c r="N855" s="5" t="s">
        <v>91</v>
      </c>
      <c r="O855" s="5">
        <v>840.17142857142858</v>
      </c>
      <c r="P855" s="5">
        <v>641.82857142857142</v>
      </c>
      <c r="Q855" s="5">
        <v>0.76392572944297077</v>
      </c>
      <c r="R855" s="5">
        <v>641.82857142857142</v>
      </c>
      <c r="S855" s="5">
        <v>0.76392572944297077</v>
      </c>
      <c r="T855" s="5">
        <v>-0.2001414427157002</v>
      </c>
      <c r="U855" s="5">
        <v>-0.43308270676691729</v>
      </c>
      <c r="V855" s="5">
        <v>641.82857142857142</v>
      </c>
      <c r="W855" s="5">
        <v>1482</v>
      </c>
      <c r="X855" s="5">
        <v>840.17142857142858</v>
      </c>
      <c r="Y855" s="5" t="s">
        <v>120</v>
      </c>
    </row>
    <row r="856" spans="1:25" hidden="1" x14ac:dyDescent="0.25">
      <c r="A856" s="5" t="s">
        <v>2340</v>
      </c>
      <c r="B856" s="5" t="s">
        <v>2341</v>
      </c>
      <c r="C856" s="5" t="s">
        <v>2342</v>
      </c>
      <c r="D856" s="5">
        <v>161</v>
      </c>
      <c r="E856" s="5" t="s">
        <v>395</v>
      </c>
      <c r="F856" s="5" t="s">
        <v>33</v>
      </c>
      <c r="G856" s="5" t="s">
        <v>87</v>
      </c>
      <c r="H856" s="5" t="s">
        <v>392</v>
      </c>
      <c r="I856" s="5" t="s">
        <v>13</v>
      </c>
      <c r="J856" s="5">
        <v>9</v>
      </c>
      <c r="K856" s="5">
        <v>2018</v>
      </c>
      <c r="L856" s="5" t="s">
        <v>89</v>
      </c>
      <c r="M856" s="5" t="s">
        <v>90</v>
      </c>
      <c r="N856" s="5" t="s">
        <v>91</v>
      </c>
      <c r="O856" s="5">
        <v>5.102255639097744</v>
      </c>
      <c r="P856" s="5">
        <v>3.897744360902256</v>
      </c>
      <c r="Q856" s="5">
        <v>0.76392572944297088</v>
      </c>
      <c r="R856" s="5">
        <v>3.897744360902256</v>
      </c>
      <c r="S856" s="5">
        <v>0.76392572944297088</v>
      </c>
      <c r="T856" s="5">
        <v>-0.20014144271570022</v>
      </c>
      <c r="U856" s="5">
        <v>-0.43308270676691735</v>
      </c>
      <c r="V856" s="5">
        <v>3.897744360902256</v>
      </c>
      <c r="W856" s="5">
        <v>9</v>
      </c>
      <c r="X856" s="5">
        <v>5.102255639097744</v>
      </c>
      <c r="Y856" s="5" t="s">
        <v>104</v>
      </c>
    </row>
    <row r="857" spans="1:25" hidden="1" x14ac:dyDescent="0.25">
      <c r="A857" s="5" t="s">
        <v>2343</v>
      </c>
      <c r="B857" s="5" t="s">
        <v>2344</v>
      </c>
      <c r="C857" s="5" t="s">
        <v>2342</v>
      </c>
      <c r="D857" s="5">
        <v>161</v>
      </c>
      <c r="E857" s="5" t="s">
        <v>395</v>
      </c>
      <c r="F857" s="5" t="s">
        <v>33</v>
      </c>
      <c r="G857" s="5" t="s">
        <v>87</v>
      </c>
      <c r="H857" s="5" t="s">
        <v>392</v>
      </c>
      <c r="I857" s="5" t="s">
        <v>5</v>
      </c>
      <c r="J857" s="5">
        <v>273</v>
      </c>
      <c r="K857" s="5">
        <v>2018</v>
      </c>
      <c r="L857" s="5" t="s">
        <v>89</v>
      </c>
      <c r="M857" s="5" t="s">
        <v>90</v>
      </c>
      <c r="N857" s="5" t="s">
        <v>91</v>
      </c>
      <c r="O857" s="5">
        <v>154.76842105263157</v>
      </c>
      <c r="P857" s="5">
        <v>118.23157894736843</v>
      </c>
      <c r="Q857" s="5">
        <v>0.76392572944297099</v>
      </c>
      <c r="R857" s="5">
        <v>118.23157894736843</v>
      </c>
      <c r="S857" s="5">
        <v>0.76392572944297099</v>
      </c>
      <c r="T857" s="5">
        <v>-0.20014144271570028</v>
      </c>
      <c r="U857" s="5">
        <v>-0.43308270676691735</v>
      </c>
      <c r="V857" s="5">
        <v>118.23157894736843</v>
      </c>
      <c r="W857" s="5">
        <v>273</v>
      </c>
      <c r="X857" s="5">
        <v>154.76842105263157</v>
      </c>
      <c r="Y857" s="5" t="s">
        <v>104</v>
      </c>
    </row>
    <row r="858" spans="1:25" hidden="1" x14ac:dyDescent="0.25">
      <c r="A858" s="5" t="s">
        <v>2345</v>
      </c>
      <c r="B858" s="5" t="s">
        <v>2346</v>
      </c>
      <c r="C858" s="5" t="s">
        <v>2342</v>
      </c>
      <c r="D858" s="5">
        <v>161</v>
      </c>
      <c r="E858" s="5" t="s">
        <v>395</v>
      </c>
      <c r="F858" s="5" t="s">
        <v>33</v>
      </c>
      <c r="G858" s="5" t="s">
        <v>87</v>
      </c>
      <c r="H858" s="5" t="s">
        <v>392</v>
      </c>
      <c r="I858" s="5" t="s">
        <v>95</v>
      </c>
      <c r="J858" s="5">
        <v>282</v>
      </c>
      <c r="K858" s="5">
        <v>2018</v>
      </c>
      <c r="L858" s="5" t="s">
        <v>89</v>
      </c>
      <c r="M858" s="5" t="s">
        <v>90</v>
      </c>
      <c r="N858" s="5" t="s">
        <v>91</v>
      </c>
      <c r="O858" s="5">
        <v>159.87067669172933</v>
      </c>
      <c r="P858" s="5">
        <v>122.12932330827067</v>
      </c>
      <c r="Q858" s="5">
        <v>0.76392572944297077</v>
      </c>
      <c r="R858" s="5">
        <v>122.12932330827067</v>
      </c>
      <c r="S858" s="5">
        <v>0.76392572944297077</v>
      </c>
      <c r="T858" s="5">
        <v>-0.20014144271570009</v>
      </c>
      <c r="U858" s="5">
        <v>-0.43308270676691729</v>
      </c>
      <c r="V858" s="5">
        <v>122.12932330827067</v>
      </c>
      <c r="W858" s="5">
        <v>282</v>
      </c>
      <c r="X858" s="5">
        <v>159.87067669172933</v>
      </c>
      <c r="Y858" s="5" t="s">
        <v>104</v>
      </c>
    </row>
    <row r="859" spans="1:25" hidden="1" x14ac:dyDescent="0.25">
      <c r="A859" s="5" t="s">
        <v>2347</v>
      </c>
      <c r="B859" s="5" t="s">
        <v>2348</v>
      </c>
      <c r="C859" s="5" t="s">
        <v>2342</v>
      </c>
      <c r="D859" s="5">
        <v>161</v>
      </c>
      <c r="E859" s="5" t="s">
        <v>395</v>
      </c>
      <c r="F859" s="5" t="s">
        <v>33</v>
      </c>
      <c r="G859" s="5" t="s">
        <v>87</v>
      </c>
      <c r="H859" s="5" t="s">
        <v>392</v>
      </c>
      <c r="I859" s="5" t="s">
        <v>71</v>
      </c>
      <c r="J859" s="5">
        <v>282</v>
      </c>
      <c r="K859" s="5">
        <v>2018</v>
      </c>
      <c r="L859" s="5" t="s">
        <v>89</v>
      </c>
      <c r="M859" s="5" t="s">
        <v>90</v>
      </c>
      <c r="N859" s="5" t="s">
        <v>91</v>
      </c>
      <c r="O859" s="5">
        <v>159.87067669172933</v>
      </c>
      <c r="P859" s="5">
        <v>122.12932330827067</v>
      </c>
      <c r="Q859" s="5">
        <v>0.76392572944297077</v>
      </c>
      <c r="R859" s="5">
        <v>122.12932330827067</v>
      </c>
      <c r="S859" s="5">
        <v>0.76392572944297077</v>
      </c>
      <c r="T859" s="5">
        <v>-0.20014144271570009</v>
      </c>
      <c r="U859" s="5">
        <v>-0.43308270676691729</v>
      </c>
      <c r="V859" s="5">
        <v>122.12932330827067</v>
      </c>
      <c r="W859" s="5">
        <v>282</v>
      </c>
      <c r="X859" s="5">
        <v>159.87067669172933</v>
      </c>
      <c r="Y859" s="5" t="s">
        <v>104</v>
      </c>
    </row>
    <row r="860" spans="1:25" hidden="1" x14ac:dyDescent="0.25">
      <c r="A860" s="5" t="s">
        <v>2349</v>
      </c>
      <c r="B860" s="5" t="s">
        <v>2350</v>
      </c>
      <c r="C860" s="5" t="s">
        <v>2351</v>
      </c>
      <c r="D860" s="5">
        <v>164</v>
      </c>
      <c r="E860" s="5" t="s">
        <v>396</v>
      </c>
      <c r="F860" s="5" t="s">
        <v>397</v>
      </c>
      <c r="G860" s="5" t="s">
        <v>198</v>
      </c>
      <c r="H860" s="5" t="s">
        <v>402</v>
      </c>
      <c r="I860" s="5" t="s">
        <v>16</v>
      </c>
      <c r="J860" s="5">
        <v>1</v>
      </c>
      <c r="K860" s="5">
        <v>2018</v>
      </c>
      <c r="L860" s="5" t="s">
        <v>89</v>
      </c>
      <c r="M860" s="5" t="s">
        <v>90</v>
      </c>
      <c r="N860" s="5" t="s">
        <v>91</v>
      </c>
      <c r="O860" s="5" t="s">
        <v>92</v>
      </c>
      <c r="P860" s="5" t="s">
        <v>93</v>
      </c>
      <c r="Q860" s="5" t="s">
        <v>93</v>
      </c>
      <c r="R860" s="5" t="s">
        <v>93</v>
      </c>
      <c r="S860" s="5" t="s">
        <v>93</v>
      </c>
      <c r="T860" s="5" t="s">
        <v>93</v>
      </c>
      <c r="U860" s="5" t="s">
        <v>93</v>
      </c>
      <c r="V860" s="5" t="s">
        <v>93</v>
      </c>
      <c r="W860" s="5" t="s">
        <v>93</v>
      </c>
      <c r="X860" s="5">
        <v>1</v>
      </c>
      <c r="Y860" s="5" t="s">
        <v>94</v>
      </c>
    </row>
    <row r="861" spans="1:25" hidden="1" x14ac:dyDescent="0.25">
      <c r="A861" s="5" t="s">
        <v>2352</v>
      </c>
      <c r="B861" s="5" t="s">
        <v>2353</v>
      </c>
      <c r="C861" s="5" t="s">
        <v>2351</v>
      </c>
      <c r="D861" s="5">
        <v>164</v>
      </c>
      <c r="E861" s="5" t="s">
        <v>396</v>
      </c>
      <c r="F861" s="5" t="s">
        <v>397</v>
      </c>
      <c r="G861" s="5" t="s">
        <v>198</v>
      </c>
      <c r="H861" s="5" t="s">
        <v>402</v>
      </c>
      <c r="I861" s="5" t="s">
        <v>11</v>
      </c>
      <c r="J861" s="5">
        <v>6</v>
      </c>
      <c r="K861" s="5">
        <v>2018</v>
      </c>
      <c r="L861" s="5" t="s">
        <v>89</v>
      </c>
      <c r="M861" s="5" t="s">
        <v>90</v>
      </c>
      <c r="N861" s="5" t="s">
        <v>91</v>
      </c>
      <c r="O861" s="5" t="s">
        <v>92</v>
      </c>
      <c r="P861" s="5" t="s">
        <v>93</v>
      </c>
      <c r="Q861" s="5" t="s">
        <v>93</v>
      </c>
      <c r="R861" s="5" t="s">
        <v>93</v>
      </c>
      <c r="S861" s="5" t="s">
        <v>93</v>
      </c>
      <c r="T861" s="5" t="s">
        <v>93</v>
      </c>
      <c r="U861" s="5" t="s">
        <v>93</v>
      </c>
      <c r="V861" s="5" t="s">
        <v>93</v>
      </c>
      <c r="W861" s="5" t="s">
        <v>93</v>
      </c>
      <c r="X861" s="5">
        <v>6</v>
      </c>
      <c r="Y861" s="5" t="s">
        <v>94</v>
      </c>
    </row>
    <row r="862" spans="1:25" hidden="1" x14ac:dyDescent="0.25">
      <c r="A862" s="5" t="s">
        <v>2354</v>
      </c>
      <c r="B862" s="5" t="s">
        <v>2355</v>
      </c>
      <c r="C862" s="5" t="s">
        <v>2351</v>
      </c>
      <c r="D862" s="5">
        <v>164</v>
      </c>
      <c r="E862" s="5" t="s">
        <v>396</v>
      </c>
      <c r="F862" s="5" t="s">
        <v>397</v>
      </c>
      <c r="G862" s="5" t="s">
        <v>198</v>
      </c>
      <c r="H862" s="5" t="s">
        <v>402</v>
      </c>
      <c r="I862" s="5" t="s">
        <v>14</v>
      </c>
      <c r="J862" s="5">
        <v>92</v>
      </c>
      <c r="K862" s="5">
        <v>2018</v>
      </c>
      <c r="L862" s="5" t="s">
        <v>89</v>
      </c>
      <c r="M862" s="5" t="s">
        <v>90</v>
      </c>
      <c r="N862" s="5" t="s">
        <v>91</v>
      </c>
      <c r="O862" s="5" t="s">
        <v>92</v>
      </c>
      <c r="P862" s="5" t="s">
        <v>93</v>
      </c>
      <c r="Q862" s="5" t="s">
        <v>93</v>
      </c>
      <c r="R862" s="5" t="s">
        <v>93</v>
      </c>
      <c r="S862" s="5" t="s">
        <v>93</v>
      </c>
      <c r="T862" s="5" t="s">
        <v>93</v>
      </c>
      <c r="U862" s="5" t="s">
        <v>93</v>
      </c>
      <c r="V862" s="5" t="s">
        <v>93</v>
      </c>
      <c r="W862" s="5" t="s">
        <v>93</v>
      </c>
      <c r="X862" s="5">
        <v>92</v>
      </c>
      <c r="Y862" s="5" t="s">
        <v>94</v>
      </c>
    </row>
    <row r="863" spans="1:25" hidden="1" x14ac:dyDescent="0.25">
      <c r="A863" s="5" t="s">
        <v>2356</v>
      </c>
      <c r="B863" s="5" t="s">
        <v>2357</v>
      </c>
      <c r="C863" s="5" t="s">
        <v>2351</v>
      </c>
      <c r="D863" s="5">
        <v>164</v>
      </c>
      <c r="E863" s="5" t="s">
        <v>396</v>
      </c>
      <c r="F863" s="5" t="s">
        <v>397</v>
      </c>
      <c r="G863" s="5" t="s">
        <v>198</v>
      </c>
      <c r="H863" s="5" t="s">
        <v>402</v>
      </c>
      <c r="I863" s="5" t="s">
        <v>9</v>
      </c>
      <c r="J863" s="5">
        <v>1</v>
      </c>
      <c r="K863" s="5">
        <v>2018</v>
      </c>
      <c r="L863" s="5" t="s">
        <v>89</v>
      </c>
      <c r="M863" s="5" t="s">
        <v>90</v>
      </c>
      <c r="N863" s="5" t="s">
        <v>91</v>
      </c>
      <c r="O863" s="5" t="s">
        <v>92</v>
      </c>
      <c r="P863" s="5" t="s">
        <v>93</v>
      </c>
      <c r="Q863" s="5" t="s">
        <v>93</v>
      </c>
      <c r="R863" s="5" t="s">
        <v>93</v>
      </c>
      <c r="S863" s="5" t="s">
        <v>93</v>
      </c>
      <c r="T863" s="5" t="s">
        <v>93</v>
      </c>
      <c r="U863" s="5" t="s">
        <v>93</v>
      </c>
      <c r="V863" s="5" t="s">
        <v>93</v>
      </c>
      <c r="W863" s="5" t="s">
        <v>93</v>
      </c>
      <c r="X863" s="5">
        <v>1</v>
      </c>
      <c r="Y863" s="5" t="s">
        <v>94</v>
      </c>
    </row>
    <row r="864" spans="1:25" hidden="1" x14ac:dyDescent="0.25">
      <c r="A864" s="5" t="s">
        <v>2358</v>
      </c>
      <c r="B864" s="5" t="s">
        <v>2359</v>
      </c>
      <c r="C864" s="5" t="s">
        <v>2351</v>
      </c>
      <c r="D864" s="5">
        <v>164</v>
      </c>
      <c r="E864" s="5" t="s">
        <v>396</v>
      </c>
      <c r="F864" s="5" t="s">
        <v>397</v>
      </c>
      <c r="G864" s="5" t="s">
        <v>198</v>
      </c>
      <c r="H864" s="5" t="s">
        <v>402</v>
      </c>
      <c r="I864" s="5" t="s">
        <v>95</v>
      </c>
      <c r="J864" s="5">
        <v>100</v>
      </c>
      <c r="K864" s="5">
        <v>2018</v>
      </c>
      <c r="L864" s="5" t="s">
        <v>89</v>
      </c>
      <c r="M864" s="5" t="s">
        <v>90</v>
      </c>
      <c r="N864" s="5" t="s">
        <v>91</v>
      </c>
      <c r="O864" s="5" t="s">
        <v>92</v>
      </c>
      <c r="P864" s="5" t="s">
        <v>93</v>
      </c>
      <c r="Q864" s="5" t="s">
        <v>93</v>
      </c>
      <c r="R864" s="5" t="s">
        <v>93</v>
      </c>
      <c r="S864" s="5" t="s">
        <v>93</v>
      </c>
      <c r="T864" s="5" t="s">
        <v>93</v>
      </c>
      <c r="U864" s="5" t="s">
        <v>93</v>
      </c>
      <c r="V864" s="5" t="s">
        <v>93</v>
      </c>
      <c r="W864" s="5" t="s">
        <v>93</v>
      </c>
      <c r="X864" s="5">
        <v>100</v>
      </c>
      <c r="Y864" s="5" t="s">
        <v>94</v>
      </c>
    </row>
    <row r="865" spans="1:25" hidden="1" x14ac:dyDescent="0.25">
      <c r="A865" s="5" t="s">
        <v>2360</v>
      </c>
      <c r="B865" s="5" t="s">
        <v>2361</v>
      </c>
      <c r="C865" s="5" t="s">
        <v>2351</v>
      </c>
      <c r="D865" s="5">
        <v>164</v>
      </c>
      <c r="E865" s="5" t="s">
        <v>396</v>
      </c>
      <c r="F865" s="5" t="s">
        <v>397</v>
      </c>
      <c r="G865" s="5" t="s">
        <v>198</v>
      </c>
      <c r="H865" s="5" t="s">
        <v>402</v>
      </c>
      <c r="I865" s="5" t="s">
        <v>71</v>
      </c>
      <c r="J865" s="5" t="s">
        <v>121</v>
      </c>
      <c r="K865" s="5">
        <v>2018</v>
      </c>
      <c r="L865" s="5" t="s">
        <v>89</v>
      </c>
      <c r="M865" s="5" t="s">
        <v>90</v>
      </c>
      <c r="N865" s="5" t="s">
        <v>91</v>
      </c>
      <c r="O865" s="5" t="s">
        <v>92</v>
      </c>
      <c r="P865" s="5" t="s">
        <v>93</v>
      </c>
      <c r="Q865" s="5" t="s">
        <v>93</v>
      </c>
      <c r="R865" s="5" t="s">
        <v>93</v>
      </c>
      <c r="S865" s="5" t="s">
        <v>93</v>
      </c>
      <c r="T865" s="5" t="s">
        <v>93</v>
      </c>
      <c r="U865" s="5" t="s">
        <v>93</v>
      </c>
      <c r="V865" s="5" t="s">
        <v>93</v>
      </c>
      <c r="W865" s="5" t="s">
        <v>93</v>
      </c>
      <c r="X865" s="5" t="s">
        <v>121</v>
      </c>
      <c r="Y865" s="5" t="s">
        <v>94</v>
      </c>
    </row>
    <row r="866" spans="1:25" hidden="1" x14ac:dyDescent="0.25">
      <c r="A866" s="5" t="s">
        <v>2362</v>
      </c>
      <c r="B866" s="5" t="s">
        <v>2363</v>
      </c>
      <c r="C866" s="5" t="s">
        <v>2364</v>
      </c>
      <c r="D866" s="5">
        <v>165</v>
      </c>
      <c r="E866" s="5" t="s">
        <v>398</v>
      </c>
      <c r="F866" s="5" t="s">
        <v>397</v>
      </c>
      <c r="G866" s="5" t="s">
        <v>240</v>
      </c>
      <c r="H866" s="5" t="s">
        <v>173</v>
      </c>
      <c r="I866" s="5" t="s">
        <v>95</v>
      </c>
      <c r="J866" s="5" t="s">
        <v>272</v>
      </c>
      <c r="K866" s="5">
        <v>2018</v>
      </c>
      <c r="L866" s="5" t="s">
        <v>89</v>
      </c>
      <c r="M866" s="5" t="s">
        <v>90</v>
      </c>
      <c r="N866" s="5" t="s">
        <v>91</v>
      </c>
      <c r="O866" s="5">
        <v>0</v>
      </c>
      <c r="P866" s="5" t="s">
        <v>93</v>
      </c>
      <c r="Q866" s="5">
        <v>1</v>
      </c>
      <c r="R866" s="5" t="s">
        <v>93</v>
      </c>
      <c r="S866" s="5" t="s">
        <v>137</v>
      </c>
      <c r="T866" s="5" t="s">
        <v>93</v>
      </c>
      <c r="U866" s="5" t="s">
        <v>93</v>
      </c>
      <c r="V866" s="5" t="s">
        <v>93</v>
      </c>
      <c r="W866" s="5" t="s">
        <v>93</v>
      </c>
      <c r="X866" s="5">
        <v>0</v>
      </c>
      <c r="Y866" s="5" t="s">
        <v>94</v>
      </c>
    </row>
    <row r="867" spans="1:25" hidden="1" x14ac:dyDescent="0.25">
      <c r="A867" s="5" t="s">
        <v>2365</v>
      </c>
      <c r="B867" s="5" t="s">
        <v>2366</v>
      </c>
      <c r="C867" s="5" t="s">
        <v>2364</v>
      </c>
      <c r="D867" s="5">
        <v>165</v>
      </c>
      <c r="E867" s="5" t="s">
        <v>398</v>
      </c>
      <c r="F867" s="5" t="s">
        <v>397</v>
      </c>
      <c r="G867" s="5" t="s">
        <v>240</v>
      </c>
      <c r="H867" s="5" t="s">
        <v>173</v>
      </c>
      <c r="I867" s="5" t="s">
        <v>71</v>
      </c>
      <c r="J867" s="5">
        <v>8000</v>
      </c>
      <c r="K867" s="5">
        <v>2018</v>
      </c>
      <c r="L867" s="5" t="s">
        <v>89</v>
      </c>
      <c r="M867" s="5" t="s">
        <v>90</v>
      </c>
      <c r="N867" s="5" t="s">
        <v>91</v>
      </c>
      <c r="O867" s="5">
        <v>32658</v>
      </c>
      <c r="P867" s="5">
        <v>0</v>
      </c>
      <c r="Q867" s="5">
        <v>0</v>
      </c>
      <c r="R867" s="5">
        <v>-24658</v>
      </c>
      <c r="S867" s="5">
        <v>-0.75503705064608972</v>
      </c>
      <c r="T867" s="5">
        <v>8.8599999999999998E-2</v>
      </c>
      <c r="U867" s="5">
        <v>3.0822500000000002</v>
      </c>
      <c r="V867" s="5">
        <v>-24658</v>
      </c>
      <c r="W867" s="5">
        <v>8000</v>
      </c>
      <c r="X867" s="5">
        <v>32658</v>
      </c>
      <c r="Y867" s="5" t="s">
        <v>94</v>
      </c>
    </row>
    <row r="868" spans="1:25" hidden="1" x14ac:dyDescent="0.25">
      <c r="A868" s="5" t="s">
        <v>2367</v>
      </c>
      <c r="B868" s="5" t="s">
        <v>2368</v>
      </c>
      <c r="C868" s="5" t="s">
        <v>2369</v>
      </c>
      <c r="D868" s="5">
        <v>166</v>
      </c>
      <c r="E868" s="5" t="s">
        <v>399</v>
      </c>
      <c r="F868" s="5" t="s">
        <v>397</v>
      </c>
      <c r="G868" s="5" t="s">
        <v>175</v>
      </c>
      <c r="H868" s="5" t="s">
        <v>173</v>
      </c>
      <c r="I868" s="5" t="s">
        <v>95</v>
      </c>
      <c r="J868" s="5">
        <v>1500</v>
      </c>
      <c r="K868" s="5">
        <v>2018</v>
      </c>
      <c r="L868" s="5" t="s">
        <v>89</v>
      </c>
      <c r="M868" s="5" t="s">
        <v>90</v>
      </c>
      <c r="N868" s="5" t="s">
        <v>91</v>
      </c>
      <c r="O868" s="5" t="s">
        <v>92</v>
      </c>
      <c r="P868" s="5" t="s">
        <v>93</v>
      </c>
      <c r="Q868" s="5" t="s">
        <v>93</v>
      </c>
      <c r="R868" s="5" t="s">
        <v>93</v>
      </c>
      <c r="S868" s="5" t="s">
        <v>93</v>
      </c>
      <c r="T868" s="5" t="s">
        <v>93</v>
      </c>
      <c r="U868" s="5" t="s">
        <v>93</v>
      </c>
      <c r="V868" s="5" t="s">
        <v>93</v>
      </c>
      <c r="W868" s="5" t="s">
        <v>93</v>
      </c>
      <c r="X868" s="5">
        <v>1500</v>
      </c>
      <c r="Y868" s="5" t="s">
        <v>120</v>
      </c>
    </row>
    <row r="869" spans="1:25" hidden="1" x14ac:dyDescent="0.25">
      <c r="A869" s="5" t="s">
        <v>2370</v>
      </c>
      <c r="B869" s="5" t="s">
        <v>2371</v>
      </c>
      <c r="C869" s="5" t="s">
        <v>2369</v>
      </c>
      <c r="D869" s="5">
        <v>166</v>
      </c>
      <c r="E869" s="5" t="s">
        <v>399</v>
      </c>
      <c r="F869" s="5" t="s">
        <v>397</v>
      </c>
      <c r="G869" s="5" t="s">
        <v>175</v>
      </c>
      <c r="H869" s="5" t="s">
        <v>173</v>
      </c>
      <c r="I869" s="5" t="s">
        <v>11</v>
      </c>
      <c r="J869" s="5">
        <v>84</v>
      </c>
      <c r="K869" s="5">
        <v>2018</v>
      </c>
      <c r="L869" s="5" t="s">
        <v>89</v>
      </c>
      <c r="M869" s="5" t="s">
        <v>90</v>
      </c>
      <c r="N869" s="5" t="s">
        <v>91</v>
      </c>
      <c r="O869" s="5" t="s">
        <v>92</v>
      </c>
      <c r="P869" s="5" t="s">
        <v>93</v>
      </c>
      <c r="Q869" s="5" t="s">
        <v>93</v>
      </c>
      <c r="R869" s="5" t="s">
        <v>93</v>
      </c>
      <c r="S869" s="5" t="s">
        <v>93</v>
      </c>
      <c r="T869" s="5" t="s">
        <v>93</v>
      </c>
      <c r="U869" s="5" t="s">
        <v>93</v>
      </c>
      <c r="V869" s="5" t="s">
        <v>93</v>
      </c>
      <c r="W869" s="5" t="s">
        <v>93</v>
      </c>
      <c r="X869" s="5">
        <v>84</v>
      </c>
      <c r="Y869" s="5" t="s">
        <v>120</v>
      </c>
    </row>
    <row r="870" spans="1:25" hidden="1" x14ac:dyDescent="0.25">
      <c r="A870" s="5" t="s">
        <v>2372</v>
      </c>
      <c r="B870" s="5" t="s">
        <v>2373</v>
      </c>
      <c r="C870" s="5" t="s">
        <v>2369</v>
      </c>
      <c r="D870" s="5">
        <v>166</v>
      </c>
      <c r="E870" s="5" t="s">
        <v>399</v>
      </c>
      <c r="F870" s="5" t="s">
        <v>397</v>
      </c>
      <c r="G870" s="5" t="s">
        <v>175</v>
      </c>
      <c r="H870" s="5" t="s">
        <v>173</v>
      </c>
      <c r="I870" s="5" t="s">
        <v>14</v>
      </c>
      <c r="J870" s="5">
        <v>766</v>
      </c>
      <c r="K870" s="5">
        <v>2018</v>
      </c>
      <c r="L870" s="5" t="s">
        <v>89</v>
      </c>
      <c r="M870" s="5" t="s">
        <v>90</v>
      </c>
      <c r="N870" s="5" t="s">
        <v>91</v>
      </c>
      <c r="O870" s="5" t="s">
        <v>92</v>
      </c>
      <c r="P870" s="5" t="s">
        <v>93</v>
      </c>
      <c r="Q870" s="5" t="s">
        <v>93</v>
      </c>
      <c r="R870" s="5" t="s">
        <v>93</v>
      </c>
      <c r="S870" s="5" t="s">
        <v>93</v>
      </c>
      <c r="T870" s="5" t="s">
        <v>93</v>
      </c>
      <c r="U870" s="5" t="s">
        <v>93</v>
      </c>
      <c r="V870" s="5" t="s">
        <v>93</v>
      </c>
      <c r="W870" s="5" t="s">
        <v>93</v>
      </c>
      <c r="X870" s="5">
        <v>766</v>
      </c>
      <c r="Y870" s="5" t="s">
        <v>120</v>
      </c>
    </row>
    <row r="871" spans="1:25" hidden="1" x14ac:dyDescent="0.25">
      <c r="A871" s="5" t="s">
        <v>2374</v>
      </c>
      <c r="B871" s="5" t="s">
        <v>2375</v>
      </c>
      <c r="C871" s="5" t="s">
        <v>2369</v>
      </c>
      <c r="D871" s="5">
        <v>166</v>
      </c>
      <c r="E871" s="5" t="s">
        <v>399</v>
      </c>
      <c r="F871" s="5" t="s">
        <v>397</v>
      </c>
      <c r="G871" s="5" t="s">
        <v>175</v>
      </c>
      <c r="H871" s="5" t="s">
        <v>173</v>
      </c>
      <c r="I871" s="5" t="s">
        <v>13</v>
      </c>
      <c r="J871" s="5">
        <v>405</v>
      </c>
      <c r="K871" s="5">
        <v>2018</v>
      </c>
      <c r="L871" s="5" t="s">
        <v>89</v>
      </c>
      <c r="M871" s="5" t="s">
        <v>90</v>
      </c>
      <c r="N871" s="5" t="s">
        <v>91</v>
      </c>
      <c r="O871" s="5" t="s">
        <v>92</v>
      </c>
      <c r="P871" s="5" t="s">
        <v>93</v>
      </c>
      <c r="Q871" s="5" t="s">
        <v>93</v>
      </c>
      <c r="R871" s="5" t="s">
        <v>93</v>
      </c>
      <c r="S871" s="5" t="s">
        <v>93</v>
      </c>
      <c r="T871" s="5" t="s">
        <v>93</v>
      </c>
      <c r="U871" s="5" t="s">
        <v>93</v>
      </c>
      <c r="V871" s="5" t="s">
        <v>93</v>
      </c>
      <c r="W871" s="5" t="s">
        <v>93</v>
      </c>
      <c r="X871" s="5">
        <v>405</v>
      </c>
      <c r="Y871" s="5" t="s">
        <v>120</v>
      </c>
    </row>
    <row r="872" spans="1:25" hidden="1" x14ac:dyDescent="0.25">
      <c r="A872" s="5" t="s">
        <v>2376</v>
      </c>
      <c r="B872" s="5" t="s">
        <v>2377</v>
      </c>
      <c r="C872" s="5" t="s">
        <v>2369</v>
      </c>
      <c r="D872" s="5">
        <v>166</v>
      </c>
      <c r="E872" s="5" t="s">
        <v>399</v>
      </c>
      <c r="F872" s="5" t="s">
        <v>397</v>
      </c>
      <c r="G872" s="5" t="s">
        <v>175</v>
      </c>
      <c r="H872" s="5" t="s">
        <v>173</v>
      </c>
      <c r="I872" s="5" t="s">
        <v>5</v>
      </c>
      <c r="J872" s="5">
        <v>95</v>
      </c>
      <c r="K872" s="5">
        <v>2018</v>
      </c>
      <c r="L872" s="5" t="s">
        <v>89</v>
      </c>
      <c r="M872" s="5" t="s">
        <v>90</v>
      </c>
      <c r="N872" s="5" t="s">
        <v>91</v>
      </c>
      <c r="O872" s="5" t="s">
        <v>92</v>
      </c>
      <c r="P872" s="5" t="s">
        <v>93</v>
      </c>
      <c r="Q872" s="5" t="s">
        <v>93</v>
      </c>
      <c r="R872" s="5" t="s">
        <v>93</v>
      </c>
      <c r="S872" s="5" t="s">
        <v>93</v>
      </c>
      <c r="T872" s="5" t="s">
        <v>93</v>
      </c>
      <c r="U872" s="5" t="s">
        <v>93</v>
      </c>
      <c r="V872" s="5" t="s">
        <v>93</v>
      </c>
      <c r="W872" s="5" t="s">
        <v>93</v>
      </c>
      <c r="X872" s="5">
        <v>95</v>
      </c>
      <c r="Y872" s="5" t="s">
        <v>120</v>
      </c>
    </row>
    <row r="873" spans="1:25" hidden="1" x14ac:dyDescent="0.25">
      <c r="A873" s="5" t="s">
        <v>2378</v>
      </c>
      <c r="B873" s="5" t="s">
        <v>2379</v>
      </c>
      <c r="C873" s="5" t="s">
        <v>2369</v>
      </c>
      <c r="D873" s="5">
        <v>166</v>
      </c>
      <c r="E873" s="5" t="s">
        <v>399</v>
      </c>
      <c r="F873" s="5" t="s">
        <v>397</v>
      </c>
      <c r="G873" s="5" t="s">
        <v>175</v>
      </c>
      <c r="H873" s="5" t="s">
        <v>173</v>
      </c>
      <c r="I873" s="5" t="s">
        <v>71</v>
      </c>
      <c r="J873" s="5" t="s">
        <v>121</v>
      </c>
      <c r="K873" s="5">
        <v>2018</v>
      </c>
      <c r="L873" s="5" t="s">
        <v>89</v>
      </c>
      <c r="M873" s="5" t="s">
        <v>90</v>
      </c>
      <c r="N873" s="5" t="s">
        <v>91</v>
      </c>
      <c r="O873" s="5" t="s">
        <v>92</v>
      </c>
      <c r="P873" s="5" t="s">
        <v>93</v>
      </c>
      <c r="Q873" s="5" t="s">
        <v>93</v>
      </c>
      <c r="R873" s="5" t="s">
        <v>93</v>
      </c>
      <c r="S873" s="5" t="s">
        <v>93</v>
      </c>
      <c r="T873" s="5" t="s">
        <v>93</v>
      </c>
      <c r="U873" s="5" t="s">
        <v>93</v>
      </c>
      <c r="V873" s="5" t="s">
        <v>93</v>
      </c>
      <c r="W873" s="5" t="s">
        <v>93</v>
      </c>
      <c r="X873" s="5" t="s">
        <v>121</v>
      </c>
      <c r="Y873" s="5" t="s">
        <v>120</v>
      </c>
    </row>
    <row r="874" spans="1:25" hidden="1" x14ac:dyDescent="0.25">
      <c r="A874" s="5" t="s">
        <v>2380</v>
      </c>
      <c r="B874" s="5" t="s">
        <v>2381</v>
      </c>
      <c r="C874" s="5" t="s">
        <v>2369</v>
      </c>
      <c r="D874" s="5">
        <v>166</v>
      </c>
      <c r="E874" s="5" t="s">
        <v>399</v>
      </c>
      <c r="F874" s="5" t="s">
        <v>397</v>
      </c>
      <c r="G874" s="5" t="s">
        <v>175</v>
      </c>
      <c r="H874" s="5" t="s">
        <v>173</v>
      </c>
      <c r="I874" s="5" t="s">
        <v>9</v>
      </c>
      <c r="J874" s="5">
        <v>150</v>
      </c>
      <c r="K874" s="5">
        <v>2018</v>
      </c>
      <c r="L874" s="5" t="s">
        <v>89</v>
      </c>
      <c r="M874" s="5" t="s">
        <v>90</v>
      </c>
      <c r="N874" s="5" t="s">
        <v>91</v>
      </c>
      <c r="O874" s="5" t="s">
        <v>92</v>
      </c>
      <c r="P874" s="5" t="s">
        <v>93</v>
      </c>
      <c r="Q874" s="5" t="s">
        <v>93</v>
      </c>
      <c r="R874" s="5" t="s">
        <v>93</v>
      </c>
      <c r="S874" s="5" t="s">
        <v>93</v>
      </c>
      <c r="T874" s="5" t="s">
        <v>93</v>
      </c>
      <c r="U874" s="5" t="s">
        <v>93</v>
      </c>
      <c r="V874" s="5" t="s">
        <v>93</v>
      </c>
      <c r="W874" s="5" t="s">
        <v>93</v>
      </c>
      <c r="X874" s="5">
        <v>150</v>
      </c>
      <c r="Y874" s="5" t="s">
        <v>120</v>
      </c>
    </row>
    <row r="875" spans="1:25" hidden="1" x14ac:dyDescent="0.25">
      <c r="A875" s="5" t="s">
        <v>2382</v>
      </c>
      <c r="B875" s="5" t="s">
        <v>2383</v>
      </c>
      <c r="C875" s="5" t="s">
        <v>2384</v>
      </c>
      <c r="D875" s="5">
        <v>168</v>
      </c>
      <c r="E875" s="5" t="s">
        <v>400</v>
      </c>
      <c r="F875" s="5" t="s">
        <v>397</v>
      </c>
      <c r="G875" s="5" t="s">
        <v>401</v>
      </c>
      <c r="H875" s="5" t="s">
        <v>402</v>
      </c>
      <c r="I875" s="5" t="s">
        <v>21</v>
      </c>
      <c r="J875" s="5">
        <v>0</v>
      </c>
      <c r="K875" s="5">
        <v>2018</v>
      </c>
      <c r="L875" s="5" t="s">
        <v>89</v>
      </c>
      <c r="M875" s="5" t="s">
        <v>90</v>
      </c>
      <c r="N875" s="5" t="s">
        <v>91</v>
      </c>
      <c r="O875" s="5">
        <v>0</v>
      </c>
      <c r="P875" s="5">
        <v>0</v>
      </c>
      <c r="Q875" s="5" t="s">
        <v>93</v>
      </c>
      <c r="R875" s="5">
        <v>0</v>
      </c>
      <c r="S875" s="5" t="s">
        <v>93</v>
      </c>
      <c r="T875" s="5" t="s">
        <v>93</v>
      </c>
      <c r="U875" s="5" t="s">
        <v>93</v>
      </c>
      <c r="V875" s="5">
        <v>0</v>
      </c>
      <c r="W875" s="5">
        <v>0</v>
      </c>
      <c r="X875" s="5">
        <v>0</v>
      </c>
      <c r="Y875" s="5" t="s">
        <v>120</v>
      </c>
    </row>
    <row r="876" spans="1:25" hidden="1" x14ac:dyDescent="0.25">
      <c r="A876" s="5" t="s">
        <v>2385</v>
      </c>
      <c r="B876" s="5" t="s">
        <v>2386</v>
      </c>
      <c r="C876" s="5" t="s">
        <v>2384</v>
      </c>
      <c r="D876" s="5">
        <v>168</v>
      </c>
      <c r="E876" s="5" t="s">
        <v>400</v>
      </c>
      <c r="F876" s="5" t="s">
        <v>397</v>
      </c>
      <c r="G876" s="5" t="s">
        <v>401</v>
      </c>
      <c r="H876" s="5" t="s">
        <v>402</v>
      </c>
      <c r="I876" s="5" t="s">
        <v>95</v>
      </c>
      <c r="J876" s="5">
        <v>0</v>
      </c>
      <c r="K876" s="5">
        <v>2018</v>
      </c>
      <c r="L876" s="5" t="s">
        <v>89</v>
      </c>
      <c r="M876" s="5" t="s">
        <v>90</v>
      </c>
      <c r="N876" s="5" t="s">
        <v>91</v>
      </c>
      <c r="O876" s="5">
        <v>0</v>
      </c>
      <c r="P876" s="5">
        <v>0</v>
      </c>
      <c r="Q876" s="5" t="s">
        <v>93</v>
      </c>
      <c r="R876" s="5">
        <v>0</v>
      </c>
      <c r="S876" s="5" t="s">
        <v>93</v>
      </c>
      <c r="T876" s="5" t="s">
        <v>93</v>
      </c>
      <c r="U876" s="5" t="s">
        <v>93</v>
      </c>
      <c r="V876" s="5">
        <v>0</v>
      </c>
      <c r="W876" s="5">
        <v>0</v>
      </c>
      <c r="X876" s="5">
        <v>0</v>
      </c>
      <c r="Y876" s="5" t="s">
        <v>120</v>
      </c>
    </row>
    <row r="877" spans="1:25" hidden="1" x14ac:dyDescent="0.25">
      <c r="A877" s="5" t="s">
        <v>2387</v>
      </c>
      <c r="B877" s="5" t="s">
        <v>2388</v>
      </c>
      <c r="C877" s="5" t="s">
        <v>2384</v>
      </c>
      <c r="D877" s="5">
        <v>168</v>
      </c>
      <c r="E877" s="5" t="s">
        <v>400</v>
      </c>
      <c r="F877" s="5" t="s">
        <v>397</v>
      </c>
      <c r="G877" s="5" t="s">
        <v>401</v>
      </c>
      <c r="H877" s="5" t="s">
        <v>402</v>
      </c>
      <c r="I877" s="5" t="s">
        <v>11</v>
      </c>
      <c r="J877" s="5">
        <v>0</v>
      </c>
      <c r="K877" s="5">
        <v>2018</v>
      </c>
      <c r="L877" s="5" t="s">
        <v>89</v>
      </c>
      <c r="M877" s="5" t="s">
        <v>90</v>
      </c>
      <c r="N877" s="5" t="s">
        <v>91</v>
      </c>
      <c r="O877" s="5">
        <v>0</v>
      </c>
      <c r="P877" s="5">
        <v>0</v>
      </c>
      <c r="Q877" s="5" t="s">
        <v>93</v>
      </c>
      <c r="R877" s="5">
        <v>0</v>
      </c>
      <c r="S877" s="5" t="s">
        <v>93</v>
      </c>
      <c r="T877" s="5" t="s">
        <v>93</v>
      </c>
      <c r="U877" s="5" t="s">
        <v>93</v>
      </c>
      <c r="V877" s="5">
        <v>0</v>
      </c>
      <c r="W877" s="5">
        <v>0</v>
      </c>
      <c r="X877" s="5">
        <v>0</v>
      </c>
      <c r="Y877" s="5" t="s">
        <v>120</v>
      </c>
    </row>
    <row r="878" spans="1:25" hidden="1" x14ac:dyDescent="0.25">
      <c r="A878" s="5" t="s">
        <v>2389</v>
      </c>
      <c r="B878" s="5" t="s">
        <v>2390</v>
      </c>
      <c r="C878" s="5" t="s">
        <v>2384</v>
      </c>
      <c r="D878" s="5">
        <v>168</v>
      </c>
      <c r="E878" s="5" t="s">
        <v>400</v>
      </c>
      <c r="F878" s="5" t="s">
        <v>397</v>
      </c>
      <c r="G878" s="5" t="s">
        <v>401</v>
      </c>
      <c r="H878" s="5" t="s">
        <v>402</v>
      </c>
      <c r="I878" s="5" t="s">
        <v>14</v>
      </c>
      <c r="J878" s="5">
        <v>0</v>
      </c>
      <c r="K878" s="5">
        <v>2018</v>
      </c>
      <c r="L878" s="5" t="s">
        <v>89</v>
      </c>
      <c r="M878" s="5" t="s">
        <v>90</v>
      </c>
      <c r="N878" s="5" t="s">
        <v>91</v>
      </c>
      <c r="O878" s="5">
        <v>0</v>
      </c>
      <c r="P878" s="5">
        <v>0</v>
      </c>
      <c r="Q878" s="5" t="s">
        <v>93</v>
      </c>
      <c r="R878" s="5">
        <v>0</v>
      </c>
      <c r="S878" s="5" t="s">
        <v>93</v>
      </c>
      <c r="T878" s="5" t="s">
        <v>93</v>
      </c>
      <c r="U878" s="5" t="s">
        <v>93</v>
      </c>
      <c r="V878" s="5">
        <v>0</v>
      </c>
      <c r="W878" s="5">
        <v>0</v>
      </c>
      <c r="X878" s="5">
        <v>0</v>
      </c>
      <c r="Y878" s="5" t="s">
        <v>120</v>
      </c>
    </row>
    <row r="879" spans="1:25" hidden="1" x14ac:dyDescent="0.25">
      <c r="A879" s="5" t="s">
        <v>2391</v>
      </c>
      <c r="B879" s="5" t="s">
        <v>2392</v>
      </c>
      <c r="C879" s="5" t="s">
        <v>2384</v>
      </c>
      <c r="D879" s="5">
        <v>168</v>
      </c>
      <c r="E879" s="5" t="s">
        <v>400</v>
      </c>
      <c r="F879" s="5" t="s">
        <v>397</v>
      </c>
      <c r="G879" s="5" t="s">
        <v>401</v>
      </c>
      <c r="H879" s="5" t="s">
        <v>402</v>
      </c>
      <c r="I879" s="5" t="s">
        <v>4</v>
      </c>
      <c r="J879" s="5">
        <v>0</v>
      </c>
      <c r="K879" s="5">
        <v>2018</v>
      </c>
      <c r="L879" s="5" t="s">
        <v>89</v>
      </c>
      <c r="M879" s="5" t="s">
        <v>90</v>
      </c>
      <c r="N879" s="5" t="s">
        <v>91</v>
      </c>
      <c r="O879" s="5">
        <v>0</v>
      </c>
      <c r="P879" s="5">
        <v>0</v>
      </c>
      <c r="Q879" s="5" t="s">
        <v>93</v>
      </c>
      <c r="R879" s="5">
        <v>0</v>
      </c>
      <c r="S879" s="5" t="s">
        <v>93</v>
      </c>
      <c r="T879" s="5" t="s">
        <v>93</v>
      </c>
      <c r="U879" s="5" t="s">
        <v>93</v>
      </c>
      <c r="V879" s="5">
        <v>0</v>
      </c>
      <c r="W879" s="5">
        <v>0</v>
      </c>
      <c r="X879" s="5">
        <v>0</v>
      </c>
      <c r="Y879" s="5" t="s">
        <v>120</v>
      </c>
    </row>
    <row r="880" spans="1:25" hidden="1" x14ac:dyDescent="0.25">
      <c r="A880" s="5" t="s">
        <v>2393</v>
      </c>
      <c r="B880" s="5" t="s">
        <v>2394</v>
      </c>
      <c r="C880" s="5" t="s">
        <v>2384</v>
      </c>
      <c r="D880" s="5">
        <v>168</v>
      </c>
      <c r="E880" s="5" t="s">
        <v>400</v>
      </c>
      <c r="F880" s="5" t="s">
        <v>397</v>
      </c>
      <c r="G880" s="5" t="s">
        <v>401</v>
      </c>
      <c r="H880" s="5" t="s">
        <v>402</v>
      </c>
      <c r="I880" s="5" t="s">
        <v>23</v>
      </c>
      <c r="J880" s="5">
        <v>0</v>
      </c>
      <c r="K880" s="5">
        <v>2018</v>
      </c>
      <c r="L880" s="5" t="s">
        <v>89</v>
      </c>
      <c r="M880" s="5" t="s">
        <v>90</v>
      </c>
      <c r="N880" s="5" t="s">
        <v>91</v>
      </c>
      <c r="O880" s="5">
        <v>0</v>
      </c>
      <c r="P880" s="5">
        <v>0</v>
      </c>
      <c r="Q880" s="5" t="s">
        <v>93</v>
      </c>
      <c r="R880" s="5">
        <v>0</v>
      </c>
      <c r="S880" s="5" t="s">
        <v>93</v>
      </c>
      <c r="T880" s="5" t="s">
        <v>93</v>
      </c>
      <c r="U880" s="5" t="s">
        <v>93</v>
      </c>
      <c r="V880" s="5">
        <v>0</v>
      </c>
      <c r="W880" s="5">
        <v>0</v>
      </c>
      <c r="X880" s="5">
        <v>0</v>
      </c>
      <c r="Y880" s="5" t="s">
        <v>120</v>
      </c>
    </row>
    <row r="881" spans="1:25" hidden="1" x14ac:dyDescent="0.25">
      <c r="A881" s="5" t="s">
        <v>2395</v>
      </c>
      <c r="B881" s="5" t="s">
        <v>2396</v>
      </c>
      <c r="C881" s="5" t="s">
        <v>2384</v>
      </c>
      <c r="D881" s="5">
        <v>168</v>
      </c>
      <c r="E881" s="5" t="s">
        <v>400</v>
      </c>
      <c r="F881" s="5" t="s">
        <v>397</v>
      </c>
      <c r="G881" s="5" t="s">
        <v>401</v>
      </c>
      <c r="H881" s="5" t="s">
        <v>402</v>
      </c>
      <c r="I881" s="5" t="s">
        <v>20</v>
      </c>
      <c r="J881" s="5">
        <v>0</v>
      </c>
      <c r="K881" s="5">
        <v>2018</v>
      </c>
      <c r="L881" s="5" t="s">
        <v>89</v>
      </c>
      <c r="M881" s="5" t="s">
        <v>90</v>
      </c>
      <c r="N881" s="5" t="s">
        <v>91</v>
      </c>
      <c r="O881" s="5">
        <v>0</v>
      </c>
      <c r="P881" s="5">
        <v>0</v>
      </c>
      <c r="Q881" s="5" t="s">
        <v>93</v>
      </c>
      <c r="R881" s="5">
        <v>0</v>
      </c>
      <c r="S881" s="5" t="s">
        <v>93</v>
      </c>
      <c r="T881" s="5" t="s">
        <v>93</v>
      </c>
      <c r="U881" s="5" t="s">
        <v>93</v>
      </c>
      <c r="V881" s="5">
        <v>0</v>
      </c>
      <c r="W881" s="5">
        <v>0</v>
      </c>
      <c r="X881" s="5">
        <v>0</v>
      </c>
      <c r="Y881" s="5" t="s">
        <v>120</v>
      </c>
    </row>
    <row r="882" spans="1:25" hidden="1" x14ac:dyDescent="0.25">
      <c r="A882" s="5" t="s">
        <v>2397</v>
      </c>
      <c r="B882" s="5" t="s">
        <v>2398</v>
      </c>
      <c r="C882" s="5" t="s">
        <v>2384</v>
      </c>
      <c r="D882" s="5">
        <v>168</v>
      </c>
      <c r="E882" s="5" t="s">
        <v>400</v>
      </c>
      <c r="F882" s="5" t="s">
        <v>397</v>
      </c>
      <c r="G882" s="5" t="s">
        <v>401</v>
      </c>
      <c r="H882" s="5" t="s">
        <v>402</v>
      </c>
      <c r="I882" s="5" t="s">
        <v>13</v>
      </c>
      <c r="J882" s="5">
        <v>0</v>
      </c>
      <c r="K882" s="5">
        <v>2018</v>
      </c>
      <c r="L882" s="5" t="s">
        <v>89</v>
      </c>
      <c r="M882" s="5" t="s">
        <v>90</v>
      </c>
      <c r="N882" s="5" t="s">
        <v>91</v>
      </c>
      <c r="O882" s="5">
        <v>0</v>
      </c>
      <c r="P882" s="5">
        <v>0</v>
      </c>
      <c r="Q882" s="5" t="s">
        <v>93</v>
      </c>
      <c r="R882" s="5">
        <v>0</v>
      </c>
      <c r="S882" s="5" t="s">
        <v>93</v>
      </c>
      <c r="T882" s="5" t="s">
        <v>93</v>
      </c>
      <c r="U882" s="5" t="s">
        <v>93</v>
      </c>
      <c r="V882" s="5">
        <v>0</v>
      </c>
      <c r="W882" s="5">
        <v>0</v>
      </c>
      <c r="X882" s="5">
        <v>0</v>
      </c>
      <c r="Y882" s="5" t="s">
        <v>120</v>
      </c>
    </row>
    <row r="883" spans="1:25" hidden="1" x14ac:dyDescent="0.25">
      <c r="A883" s="5" t="s">
        <v>2399</v>
      </c>
      <c r="B883" s="5" t="s">
        <v>2400</v>
      </c>
      <c r="C883" s="5" t="s">
        <v>2384</v>
      </c>
      <c r="D883" s="5">
        <v>168</v>
      </c>
      <c r="E883" s="5" t="s">
        <v>400</v>
      </c>
      <c r="F883" s="5" t="s">
        <v>397</v>
      </c>
      <c r="G883" s="5" t="s">
        <v>401</v>
      </c>
      <c r="H883" s="5" t="s">
        <v>402</v>
      </c>
      <c r="I883" s="5" t="s">
        <v>5</v>
      </c>
      <c r="J883" s="5">
        <v>0</v>
      </c>
      <c r="K883" s="5">
        <v>2018</v>
      </c>
      <c r="L883" s="5" t="s">
        <v>89</v>
      </c>
      <c r="M883" s="5" t="s">
        <v>90</v>
      </c>
      <c r="N883" s="5" t="s">
        <v>91</v>
      </c>
      <c r="O883" s="5">
        <v>0</v>
      </c>
      <c r="P883" s="5">
        <v>0</v>
      </c>
      <c r="Q883" s="5" t="s">
        <v>93</v>
      </c>
      <c r="R883" s="5">
        <v>0</v>
      </c>
      <c r="S883" s="5" t="s">
        <v>93</v>
      </c>
      <c r="T883" s="5" t="s">
        <v>93</v>
      </c>
      <c r="U883" s="5" t="s">
        <v>93</v>
      </c>
      <c r="V883" s="5">
        <v>0</v>
      </c>
      <c r="W883" s="5">
        <v>0</v>
      </c>
      <c r="X883" s="5">
        <v>0</v>
      </c>
      <c r="Y883" s="5" t="s">
        <v>120</v>
      </c>
    </row>
    <row r="884" spans="1:25" hidden="1" x14ac:dyDescent="0.25">
      <c r="A884" s="5" t="s">
        <v>2401</v>
      </c>
      <c r="B884" s="5" t="s">
        <v>2402</v>
      </c>
      <c r="C884" s="5" t="s">
        <v>2384</v>
      </c>
      <c r="D884" s="5">
        <v>168</v>
      </c>
      <c r="E884" s="5" t="s">
        <v>400</v>
      </c>
      <c r="F884" s="5" t="s">
        <v>397</v>
      </c>
      <c r="G884" s="5" t="s">
        <v>401</v>
      </c>
      <c r="H884" s="5" t="s">
        <v>402</v>
      </c>
      <c r="I884" s="5" t="s">
        <v>71</v>
      </c>
      <c r="J884" s="5">
        <v>0</v>
      </c>
      <c r="K884" s="5">
        <v>2018</v>
      </c>
      <c r="L884" s="5" t="s">
        <v>89</v>
      </c>
      <c r="M884" s="5" t="s">
        <v>90</v>
      </c>
      <c r="N884" s="5" t="s">
        <v>91</v>
      </c>
      <c r="O884" s="5">
        <v>0</v>
      </c>
      <c r="P884" s="5">
        <v>0</v>
      </c>
      <c r="Q884" s="5" t="s">
        <v>93</v>
      </c>
      <c r="R884" s="5">
        <v>0</v>
      </c>
      <c r="S884" s="5" t="s">
        <v>93</v>
      </c>
      <c r="T884" s="5" t="s">
        <v>93</v>
      </c>
      <c r="U884" s="5" t="s">
        <v>93</v>
      </c>
      <c r="V884" s="5">
        <v>0</v>
      </c>
      <c r="W884" s="5">
        <v>0</v>
      </c>
      <c r="X884" s="5">
        <v>0</v>
      </c>
      <c r="Y884" s="5" t="s">
        <v>120</v>
      </c>
    </row>
    <row r="885" spans="1:25" hidden="1" x14ac:dyDescent="0.25">
      <c r="A885" s="5" t="s">
        <v>2403</v>
      </c>
      <c r="B885" s="5" t="s">
        <v>2404</v>
      </c>
      <c r="C885" s="5" t="s">
        <v>2384</v>
      </c>
      <c r="D885" s="5">
        <v>168</v>
      </c>
      <c r="E885" s="5" t="s">
        <v>400</v>
      </c>
      <c r="F885" s="5" t="s">
        <v>397</v>
      </c>
      <c r="G885" s="5" t="s">
        <v>401</v>
      </c>
      <c r="H885" s="5" t="s">
        <v>402</v>
      </c>
      <c r="I885" s="5" t="s">
        <v>12</v>
      </c>
      <c r="J885" s="5">
        <v>0</v>
      </c>
      <c r="K885" s="5">
        <v>2018</v>
      </c>
      <c r="L885" s="5" t="s">
        <v>89</v>
      </c>
      <c r="M885" s="5" t="s">
        <v>90</v>
      </c>
      <c r="N885" s="5" t="s">
        <v>91</v>
      </c>
      <c r="O885" s="5">
        <v>0</v>
      </c>
      <c r="P885" s="5">
        <v>0</v>
      </c>
      <c r="Q885" s="5" t="s">
        <v>93</v>
      </c>
      <c r="R885" s="5">
        <v>0</v>
      </c>
      <c r="S885" s="5" t="s">
        <v>93</v>
      </c>
      <c r="T885" s="5" t="s">
        <v>93</v>
      </c>
      <c r="U885" s="5" t="s">
        <v>93</v>
      </c>
      <c r="V885" s="5">
        <v>0</v>
      </c>
      <c r="W885" s="5">
        <v>0</v>
      </c>
      <c r="X885" s="5">
        <v>0</v>
      </c>
      <c r="Y885" s="5" t="s">
        <v>120</v>
      </c>
    </row>
    <row r="886" spans="1:25" hidden="1" x14ac:dyDescent="0.25">
      <c r="A886" s="5" t="s">
        <v>2405</v>
      </c>
      <c r="B886" s="5" t="s">
        <v>2406</v>
      </c>
      <c r="C886" s="5" t="s">
        <v>2384</v>
      </c>
      <c r="D886" s="5">
        <v>168</v>
      </c>
      <c r="E886" s="5" t="s">
        <v>400</v>
      </c>
      <c r="F886" s="5" t="s">
        <v>397</v>
      </c>
      <c r="G886" s="5" t="s">
        <v>401</v>
      </c>
      <c r="H886" s="5" t="s">
        <v>402</v>
      </c>
      <c r="I886" s="5" t="s">
        <v>9</v>
      </c>
      <c r="J886" s="5">
        <v>0</v>
      </c>
      <c r="K886" s="5">
        <v>2018</v>
      </c>
      <c r="L886" s="5" t="s">
        <v>89</v>
      </c>
      <c r="M886" s="5" t="s">
        <v>90</v>
      </c>
      <c r="N886" s="5" t="s">
        <v>91</v>
      </c>
      <c r="O886" s="5">
        <v>0</v>
      </c>
      <c r="P886" s="5">
        <v>0</v>
      </c>
      <c r="Q886" s="5" t="s">
        <v>93</v>
      </c>
      <c r="R886" s="5">
        <v>0</v>
      </c>
      <c r="S886" s="5" t="s">
        <v>93</v>
      </c>
      <c r="T886" s="5" t="s">
        <v>93</v>
      </c>
      <c r="U886" s="5" t="s">
        <v>93</v>
      </c>
      <c r="V886" s="5">
        <v>0</v>
      </c>
      <c r="W886" s="5">
        <v>0</v>
      </c>
      <c r="X886" s="5">
        <v>0</v>
      </c>
      <c r="Y886" s="5" t="s">
        <v>120</v>
      </c>
    </row>
    <row r="887" spans="1:25" hidden="1" x14ac:dyDescent="0.25">
      <c r="A887" s="5" t="s">
        <v>2407</v>
      </c>
      <c r="B887" s="5" t="s">
        <v>2408</v>
      </c>
      <c r="C887" s="5" t="s">
        <v>2409</v>
      </c>
      <c r="D887" s="5">
        <v>169</v>
      </c>
      <c r="E887" s="5" t="s">
        <v>403</v>
      </c>
      <c r="F887" s="5" t="s">
        <v>397</v>
      </c>
      <c r="G887" s="5" t="s">
        <v>404</v>
      </c>
      <c r="H887" s="5" t="s">
        <v>402</v>
      </c>
      <c r="I887" s="5" t="s">
        <v>132</v>
      </c>
      <c r="J887" s="5">
        <v>0</v>
      </c>
      <c r="K887" s="5">
        <v>2018</v>
      </c>
      <c r="L887" s="5" t="s">
        <v>89</v>
      </c>
      <c r="M887" s="5" t="s">
        <v>90</v>
      </c>
      <c r="N887" s="5" t="s">
        <v>91</v>
      </c>
      <c r="O887" s="5" t="s">
        <v>92</v>
      </c>
      <c r="P887" s="5" t="s">
        <v>93</v>
      </c>
      <c r="Q887" s="5" t="s">
        <v>93</v>
      </c>
      <c r="R887" s="5" t="s">
        <v>93</v>
      </c>
      <c r="S887" s="5" t="s">
        <v>93</v>
      </c>
      <c r="T887" s="5" t="s">
        <v>93</v>
      </c>
      <c r="U887" s="5" t="s">
        <v>93</v>
      </c>
      <c r="V887" s="5" t="s">
        <v>93</v>
      </c>
      <c r="W887" s="5" t="s">
        <v>93</v>
      </c>
      <c r="X887" s="5">
        <v>0</v>
      </c>
      <c r="Y887" s="5" t="s">
        <v>104</v>
      </c>
    </row>
    <row r="888" spans="1:25" hidden="1" x14ac:dyDescent="0.25">
      <c r="A888" s="5" t="s">
        <v>2410</v>
      </c>
      <c r="B888" s="5" t="s">
        <v>2411</v>
      </c>
      <c r="C888" s="5" t="s">
        <v>2409</v>
      </c>
      <c r="D888" s="5">
        <v>169</v>
      </c>
      <c r="E888" s="5" t="s">
        <v>403</v>
      </c>
      <c r="F888" s="5" t="s">
        <v>397</v>
      </c>
      <c r="G888" s="5" t="s">
        <v>404</v>
      </c>
      <c r="H888" s="5" t="s">
        <v>402</v>
      </c>
      <c r="I888" s="5" t="s">
        <v>11</v>
      </c>
      <c r="J888" s="5">
        <v>4</v>
      </c>
      <c r="K888" s="5">
        <v>2018</v>
      </c>
      <c r="L888" s="5" t="s">
        <v>89</v>
      </c>
      <c r="M888" s="5" t="s">
        <v>90</v>
      </c>
      <c r="N888" s="5" t="s">
        <v>91</v>
      </c>
      <c r="O888" s="5" t="s">
        <v>92</v>
      </c>
      <c r="P888" s="5" t="s">
        <v>93</v>
      </c>
      <c r="Q888" s="5" t="s">
        <v>93</v>
      </c>
      <c r="R888" s="5" t="s">
        <v>93</v>
      </c>
      <c r="S888" s="5" t="s">
        <v>93</v>
      </c>
      <c r="T888" s="5" t="s">
        <v>93</v>
      </c>
      <c r="U888" s="5" t="s">
        <v>93</v>
      </c>
      <c r="V888" s="5" t="s">
        <v>93</v>
      </c>
      <c r="W888" s="5" t="s">
        <v>93</v>
      </c>
      <c r="X888" s="5">
        <v>4</v>
      </c>
      <c r="Y888" s="5" t="s">
        <v>104</v>
      </c>
    </row>
    <row r="889" spans="1:25" hidden="1" x14ac:dyDescent="0.25">
      <c r="A889" s="5" t="s">
        <v>2412</v>
      </c>
      <c r="B889" s="5" t="s">
        <v>2413</v>
      </c>
      <c r="C889" s="5" t="s">
        <v>2409</v>
      </c>
      <c r="D889" s="5">
        <v>169</v>
      </c>
      <c r="E889" s="5" t="s">
        <v>403</v>
      </c>
      <c r="F889" s="5" t="s">
        <v>397</v>
      </c>
      <c r="G889" s="5" t="s">
        <v>404</v>
      </c>
      <c r="H889" s="5" t="s">
        <v>402</v>
      </c>
      <c r="I889" s="5" t="s">
        <v>14</v>
      </c>
      <c r="J889" s="5">
        <v>858</v>
      </c>
      <c r="K889" s="5">
        <v>2018</v>
      </c>
      <c r="L889" s="5" t="s">
        <v>89</v>
      </c>
      <c r="M889" s="5" t="s">
        <v>90</v>
      </c>
      <c r="N889" s="5" t="s">
        <v>91</v>
      </c>
      <c r="O889" s="5" t="s">
        <v>92</v>
      </c>
      <c r="P889" s="5" t="s">
        <v>93</v>
      </c>
      <c r="Q889" s="5" t="s">
        <v>93</v>
      </c>
      <c r="R889" s="5" t="s">
        <v>93</v>
      </c>
      <c r="S889" s="5" t="s">
        <v>93</v>
      </c>
      <c r="T889" s="5" t="s">
        <v>93</v>
      </c>
      <c r="U889" s="5" t="s">
        <v>93</v>
      </c>
      <c r="V889" s="5" t="s">
        <v>93</v>
      </c>
      <c r="W889" s="5" t="s">
        <v>93</v>
      </c>
      <c r="X889" s="5">
        <v>858</v>
      </c>
      <c r="Y889" s="5" t="s">
        <v>104</v>
      </c>
    </row>
    <row r="890" spans="1:25" hidden="1" x14ac:dyDescent="0.25">
      <c r="A890" s="5" t="s">
        <v>2414</v>
      </c>
      <c r="B890" s="5" t="s">
        <v>2415</v>
      </c>
      <c r="C890" s="5" t="s">
        <v>2409</v>
      </c>
      <c r="D890" s="5">
        <v>169</v>
      </c>
      <c r="E890" s="5" t="s">
        <v>403</v>
      </c>
      <c r="F890" s="5" t="s">
        <v>397</v>
      </c>
      <c r="G890" s="5" t="s">
        <v>404</v>
      </c>
      <c r="H890" s="5" t="s">
        <v>402</v>
      </c>
      <c r="I890" s="5" t="s">
        <v>119</v>
      </c>
      <c r="J890" s="5">
        <v>628</v>
      </c>
      <c r="K890" s="5">
        <v>2018</v>
      </c>
      <c r="L890" s="5" t="s">
        <v>89</v>
      </c>
      <c r="M890" s="5" t="s">
        <v>90</v>
      </c>
      <c r="N890" s="5" t="s">
        <v>91</v>
      </c>
      <c r="O890" s="5" t="s">
        <v>92</v>
      </c>
      <c r="P890" s="5" t="s">
        <v>93</v>
      </c>
      <c r="Q890" s="5" t="s">
        <v>93</v>
      </c>
      <c r="R890" s="5" t="s">
        <v>93</v>
      </c>
      <c r="S890" s="5" t="s">
        <v>93</v>
      </c>
      <c r="T890" s="5" t="s">
        <v>93</v>
      </c>
      <c r="U890" s="5" t="s">
        <v>93</v>
      </c>
      <c r="V890" s="5" t="s">
        <v>93</v>
      </c>
      <c r="W890" s="5" t="s">
        <v>93</v>
      </c>
      <c r="X890" s="5">
        <v>628</v>
      </c>
      <c r="Y890" s="5" t="s">
        <v>104</v>
      </c>
    </row>
    <row r="891" spans="1:25" hidden="1" x14ac:dyDescent="0.25">
      <c r="A891" s="5" t="s">
        <v>2416</v>
      </c>
      <c r="B891" s="5" t="s">
        <v>2417</v>
      </c>
      <c r="C891" s="5" t="s">
        <v>2409</v>
      </c>
      <c r="D891" s="5">
        <v>169</v>
      </c>
      <c r="E891" s="5" t="s">
        <v>403</v>
      </c>
      <c r="F891" s="5" t="s">
        <v>397</v>
      </c>
      <c r="G891" s="5" t="s">
        <v>404</v>
      </c>
      <c r="H891" s="5" t="s">
        <v>402</v>
      </c>
      <c r="I891" s="5" t="s">
        <v>9</v>
      </c>
      <c r="J891" s="5">
        <v>6</v>
      </c>
      <c r="K891" s="5">
        <v>2018</v>
      </c>
      <c r="L891" s="5" t="s">
        <v>89</v>
      </c>
      <c r="M891" s="5" t="s">
        <v>90</v>
      </c>
      <c r="N891" s="5" t="s">
        <v>91</v>
      </c>
      <c r="O891" s="5" t="s">
        <v>92</v>
      </c>
      <c r="P891" s="5" t="s">
        <v>93</v>
      </c>
      <c r="Q891" s="5" t="s">
        <v>93</v>
      </c>
      <c r="R891" s="5" t="s">
        <v>93</v>
      </c>
      <c r="S891" s="5" t="s">
        <v>93</v>
      </c>
      <c r="T891" s="5" t="s">
        <v>93</v>
      </c>
      <c r="U891" s="5" t="s">
        <v>93</v>
      </c>
      <c r="V891" s="5" t="s">
        <v>93</v>
      </c>
      <c r="W891" s="5" t="s">
        <v>93</v>
      </c>
      <c r="X891" s="5">
        <v>6</v>
      </c>
      <c r="Y891" s="5" t="s">
        <v>104</v>
      </c>
    </row>
    <row r="892" spans="1:25" hidden="1" x14ac:dyDescent="0.25">
      <c r="A892" s="5" t="s">
        <v>2418</v>
      </c>
      <c r="B892" s="5" t="s">
        <v>2419</v>
      </c>
      <c r="C892" s="5" t="s">
        <v>2409</v>
      </c>
      <c r="D892" s="5">
        <v>169</v>
      </c>
      <c r="E892" s="5" t="s">
        <v>403</v>
      </c>
      <c r="F892" s="5" t="s">
        <v>397</v>
      </c>
      <c r="G892" s="5" t="s">
        <v>404</v>
      </c>
      <c r="H892" s="5" t="s">
        <v>402</v>
      </c>
      <c r="I892" s="5" t="s">
        <v>95</v>
      </c>
      <c r="J892" s="5">
        <v>868</v>
      </c>
      <c r="K892" s="5">
        <v>2018</v>
      </c>
      <c r="L892" s="5" t="s">
        <v>89</v>
      </c>
      <c r="M892" s="5" t="s">
        <v>90</v>
      </c>
      <c r="N892" s="5" t="s">
        <v>91</v>
      </c>
      <c r="O892" s="5" t="s">
        <v>92</v>
      </c>
      <c r="P892" s="5" t="s">
        <v>93</v>
      </c>
      <c r="Q892" s="5" t="s">
        <v>93</v>
      </c>
      <c r="R892" s="5" t="s">
        <v>93</v>
      </c>
      <c r="S892" s="5" t="s">
        <v>93</v>
      </c>
      <c r="T892" s="5" t="s">
        <v>93</v>
      </c>
      <c r="U892" s="5" t="s">
        <v>93</v>
      </c>
      <c r="V892" s="5" t="s">
        <v>93</v>
      </c>
      <c r="W892" s="5" t="s">
        <v>93</v>
      </c>
      <c r="X892" s="5">
        <v>868</v>
      </c>
      <c r="Y892" s="5" t="s">
        <v>104</v>
      </c>
    </row>
    <row r="893" spans="1:25" hidden="1" x14ac:dyDescent="0.25">
      <c r="A893" s="5" t="s">
        <v>2420</v>
      </c>
      <c r="B893" s="5" t="s">
        <v>2421</v>
      </c>
      <c r="C893" s="5" t="s">
        <v>2409</v>
      </c>
      <c r="D893" s="5">
        <v>169</v>
      </c>
      <c r="E893" s="5" t="s">
        <v>403</v>
      </c>
      <c r="F893" s="5" t="s">
        <v>397</v>
      </c>
      <c r="G893" s="5" t="s">
        <v>404</v>
      </c>
      <c r="H893" s="5" t="s">
        <v>402</v>
      </c>
      <c r="I893" s="5" t="s">
        <v>71</v>
      </c>
      <c r="J893" s="5" t="s">
        <v>121</v>
      </c>
      <c r="K893" s="5">
        <v>2018</v>
      </c>
      <c r="L893" s="5" t="s">
        <v>89</v>
      </c>
      <c r="M893" s="5" t="s">
        <v>90</v>
      </c>
      <c r="N893" s="5" t="s">
        <v>91</v>
      </c>
      <c r="O893" s="5" t="s">
        <v>92</v>
      </c>
      <c r="P893" s="5" t="s">
        <v>93</v>
      </c>
      <c r="Q893" s="5" t="s">
        <v>93</v>
      </c>
      <c r="R893" s="5" t="s">
        <v>93</v>
      </c>
      <c r="S893" s="5" t="s">
        <v>93</v>
      </c>
      <c r="T893" s="5" t="s">
        <v>93</v>
      </c>
      <c r="U893" s="5" t="s">
        <v>93</v>
      </c>
      <c r="V893" s="5" t="s">
        <v>93</v>
      </c>
      <c r="W893" s="5" t="s">
        <v>93</v>
      </c>
      <c r="X893" s="5" t="s">
        <v>121</v>
      </c>
      <c r="Y893" s="5" t="s">
        <v>104</v>
      </c>
    </row>
    <row r="894" spans="1:25" hidden="1" x14ac:dyDescent="0.25">
      <c r="A894" s="5" t="s">
        <v>2422</v>
      </c>
      <c r="B894" s="5" t="s">
        <v>2423</v>
      </c>
      <c r="C894" s="5" t="s">
        <v>2424</v>
      </c>
      <c r="D894" s="5">
        <v>176</v>
      </c>
      <c r="E894" s="5" t="s">
        <v>405</v>
      </c>
      <c r="F894" s="5" t="s">
        <v>54</v>
      </c>
      <c r="G894" s="5" t="s">
        <v>180</v>
      </c>
      <c r="H894" s="5" t="s">
        <v>118</v>
      </c>
      <c r="I894" s="5" t="s">
        <v>95</v>
      </c>
      <c r="J894" s="5">
        <v>880</v>
      </c>
      <c r="K894" s="5">
        <v>2018</v>
      </c>
      <c r="L894" s="5" t="s">
        <v>89</v>
      </c>
      <c r="M894" s="5" t="s">
        <v>90</v>
      </c>
      <c r="N894" s="5" t="s">
        <v>91</v>
      </c>
      <c r="O894" s="5" t="s">
        <v>92</v>
      </c>
      <c r="P894" s="5" t="s">
        <v>93</v>
      </c>
      <c r="Q894" s="5" t="s">
        <v>93</v>
      </c>
      <c r="R894" s="5" t="s">
        <v>93</v>
      </c>
      <c r="S894" s="5" t="s">
        <v>93</v>
      </c>
      <c r="T894" s="5" t="s">
        <v>93</v>
      </c>
      <c r="U894" s="5" t="s">
        <v>93</v>
      </c>
      <c r="V894" s="5" t="s">
        <v>93</v>
      </c>
      <c r="W894" s="5" t="s">
        <v>93</v>
      </c>
      <c r="X894" s="5">
        <v>880</v>
      </c>
      <c r="Y894" s="5" t="s">
        <v>104</v>
      </c>
    </row>
    <row r="895" spans="1:25" hidden="1" x14ac:dyDescent="0.25">
      <c r="A895" s="5" t="s">
        <v>2425</v>
      </c>
      <c r="B895" s="5" t="s">
        <v>2426</v>
      </c>
      <c r="C895" s="5" t="s">
        <v>2424</v>
      </c>
      <c r="D895" s="5">
        <v>176</v>
      </c>
      <c r="E895" s="5" t="s">
        <v>405</v>
      </c>
      <c r="F895" s="5" t="s">
        <v>54</v>
      </c>
      <c r="G895" s="5" t="s">
        <v>180</v>
      </c>
      <c r="H895" s="5" t="s">
        <v>118</v>
      </c>
      <c r="I895" s="5" t="s">
        <v>7</v>
      </c>
      <c r="J895" s="5">
        <v>880</v>
      </c>
      <c r="K895" s="5">
        <v>2018</v>
      </c>
      <c r="L895" s="5" t="s">
        <v>89</v>
      </c>
      <c r="M895" s="5" t="s">
        <v>90</v>
      </c>
      <c r="N895" s="5" t="s">
        <v>91</v>
      </c>
      <c r="O895" s="5" t="s">
        <v>92</v>
      </c>
      <c r="P895" s="5" t="s">
        <v>93</v>
      </c>
      <c r="Q895" s="5" t="s">
        <v>93</v>
      </c>
      <c r="R895" s="5" t="s">
        <v>93</v>
      </c>
      <c r="S895" s="5" t="s">
        <v>93</v>
      </c>
      <c r="T895" s="5" t="s">
        <v>93</v>
      </c>
      <c r="U895" s="5" t="s">
        <v>93</v>
      </c>
      <c r="V895" s="5" t="s">
        <v>93</v>
      </c>
      <c r="W895" s="5" t="s">
        <v>93</v>
      </c>
      <c r="X895" s="5">
        <v>880</v>
      </c>
      <c r="Y895" s="5" t="s">
        <v>104</v>
      </c>
    </row>
    <row r="896" spans="1:25" hidden="1" x14ac:dyDescent="0.25">
      <c r="A896" s="5" t="s">
        <v>2427</v>
      </c>
      <c r="B896" s="5" t="s">
        <v>2428</v>
      </c>
      <c r="C896" s="5" t="s">
        <v>2424</v>
      </c>
      <c r="D896" s="5">
        <v>176</v>
      </c>
      <c r="E896" s="5" t="s">
        <v>405</v>
      </c>
      <c r="F896" s="5" t="s">
        <v>54</v>
      </c>
      <c r="G896" s="5" t="s">
        <v>180</v>
      </c>
      <c r="H896" s="5" t="s">
        <v>118</v>
      </c>
      <c r="I896" s="5" t="s">
        <v>71</v>
      </c>
      <c r="J896" s="5" t="s">
        <v>121</v>
      </c>
      <c r="K896" s="5">
        <v>2018</v>
      </c>
      <c r="L896" s="5" t="s">
        <v>89</v>
      </c>
      <c r="M896" s="5" t="s">
        <v>90</v>
      </c>
      <c r="N896" s="5" t="s">
        <v>91</v>
      </c>
      <c r="O896" s="5" t="s">
        <v>92</v>
      </c>
      <c r="P896" s="5" t="s">
        <v>93</v>
      </c>
      <c r="Q896" s="5" t="s">
        <v>93</v>
      </c>
      <c r="R896" s="5" t="s">
        <v>93</v>
      </c>
      <c r="S896" s="5" t="s">
        <v>93</v>
      </c>
      <c r="T896" s="5" t="s">
        <v>93</v>
      </c>
      <c r="U896" s="5" t="s">
        <v>93</v>
      </c>
      <c r="V896" s="5" t="s">
        <v>93</v>
      </c>
      <c r="W896" s="5" t="s">
        <v>93</v>
      </c>
      <c r="X896" s="5" t="s">
        <v>121</v>
      </c>
      <c r="Y896" s="5" t="s">
        <v>104</v>
      </c>
    </row>
    <row r="897" spans="1:25" hidden="1" x14ac:dyDescent="0.25">
      <c r="A897" s="5" t="s">
        <v>2429</v>
      </c>
      <c r="B897" s="5" t="s">
        <v>2430</v>
      </c>
      <c r="C897" s="5" t="s">
        <v>2431</v>
      </c>
      <c r="D897" s="5">
        <v>177</v>
      </c>
      <c r="E897" s="5" t="s">
        <v>406</v>
      </c>
      <c r="F897" s="5" t="s">
        <v>54</v>
      </c>
      <c r="G897" s="5" t="s">
        <v>198</v>
      </c>
      <c r="H897" s="5" t="s">
        <v>199</v>
      </c>
      <c r="I897" s="5" t="s">
        <v>16</v>
      </c>
      <c r="J897" s="5">
        <v>56</v>
      </c>
      <c r="K897" s="5">
        <v>2018</v>
      </c>
      <c r="L897" s="5" t="s">
        <v>89</v>
      </c>
      <c r="M897" s="5" t="s">
        <v>90</v>
      </c>
      <c r="N897" s="5" t="s">
        <v>91</v>
      </c>
      <c r="O897" s="5" t="s">
        <v>92</v>
      </c>
      <c r="P897" s="5" t="s">
        <v>93</v>
      </c>
      <c r="Q897" s="5" t="s">
        <v>93</v>
      </c>
      <c r="R897" s="5" t="s">
        <v>93</v>
      </c>
      <c r="S897" s="5" t="s">
        <v>93</v>
      </c>
      <c r="T897" s="5" t="s">
        <v>93</v>
      </c>
      <c r="U897" s="5" t="s">
        <v>93</v>
      </c>
      <c r="V897" s="5" t="s">
        <v>93</v>
      </c>
      <c r="W897" s="5" t="s">
        <v>93</v>
      </c>
      <c r="X897" s="5">
        <v>56</v>
      </c>
      <c r="Y897" s="5" t="s">
        <v>104</v>
      </c>
    </row>
    <row r="898" spans="1:25" hidden="1" x14ac:dyDescent="0.25">
      <c r="A898" s="5" t="s">
        <v>2432</v>
      </c>
      <c r="B898" s="5" t="s">
        <v>2433</v>
      </c>
      <c r="C898" s="5" t="s">
        <v>2431</v>
      </c>
      <c r="D898" s="5">
        <v>177</v>
      </c>
      <c r="E898" s="5" t="s">
        <v>406</v>
      </c>
      <c r="F898" s="5" t="s">
        <v>54</v>
      </c>
      <c r="G898" s="5" t="s">
        <v>198</v>
      </c>
      <c r="H898" s="5" t="s">
        <v>199</v>
      </c>
      <c r="I898" s="5" t="s">
        <v>95</v>
      </c>
      <c r="J898" s="5">
        <v>2800</v>
      </c>
      <c r="K898" s="5">
        <v>2018</v>
      </c>
      <c r="L898" s="5" t="s">
        <v>89</v>
      </c>
      <c r="M898" s="5" t="s">
        <v>90</v>
      </c>
      <c r="N898" s="5" t="s">
        <v>91</v>
      </c>
      <c r="O898" s="5" t="s">
        <v>92</v>
      </c>
      <c r="P898" s="5" t="s">
        <v>93</v>
      </c>
      <c r="Q898" s="5" t="s">
        <v>93</v>
      </c>
      <c r="R898" s="5" t="s">
        <v>93</v>
      </c>
      <c r="S898" s="5" t="s">
        <v>93</v>
      </c>
      <c r="T898" s="5" t="s">
        <v>93</v>
      </c>
      <c r="U898" s="5" t="s">
        <v>93</v>
      </c>
      <c r="V898" s="5" t="s">
        <v>93</v>
      </c>
      <c r="W898" s="5" t="s">
        <v>93</v>
      </c>
      <c r="X898" s="5">
        <v>2800</v>
      </c>
      <c r="Y898" s="5" t="s">
        <v>104</v>
      </c>
    </row>
    <row r="899" spans="1:25" hidden="1" x14ac:dyDescent="0.25">
      <c r="A899" s="5" t="s">
        <v>2434</v>
      </c>
      <c r="B899" s="5" t="s">
        <v>2435</v>
      </c>
      <c r="C899" s="5" t="s">
        <v>2431</v>
      </c>
      <c r="D899" s="5">
        <v>177</v>
      </c>
      <c r="E899" s="5" t="s">
        <v>406</v>
      </c>
      <c r="F899" s="5" t="s">
        <v>54</v>
      </c>
      <c r="G899" s="5" t="s">
        <v>198</v>
      </c>
      <c r="H899" s="5" t="s">
        <v>199</v>
      </c>
      <c r="I899" s="5" t="s">
        <v>11</v>
      </c>
      <c r="J899" s="5">
        <v>1691</v>
      </c>
      <c r="K899" s="5">
        <v>2018</v>
      </c>
      <c r="L899" s="5" t="s">
        <v>89</v>
      </c>
      <c r="M899" s="5" t="s">
        <v>90</v>
      </c>
      <c r="N899" s="5" t="s">
        <v>91</v>
      </c>
      <c r="O899" s="5" t="s">
        <v>92</v>
      </c>
      <c r="P899" s="5" t="s">
        <v>93</v>
      </c>
      <c r="Q899" s="5" t="s">
        <v>93</v>
      </c>
      <c r="R899" s="5" t="s">
        <v>93</v>
      </c>
      <c r="S899" s="5" t="s">
        <v>93</v>
      </c>
      <c r="T899" s="5" t="s">
        <v>93</v>
      </c>
      <c r="U899" s="5" t="s">
        <v>93</v>
      </c>
      <c r="V899" s="5" t="s">
        <v>93</v>
      </c>
      <c r="W899" s="5" t="s">
        <v>93</v>
      </c>
      <c r="X899" s="5">
        <v>1691</v>
      </c>
      <c r="Y899" s="5" t="s">
        <v>104</v>
      </c>
    </row>
    <row r="900" spans="1:25" hidden="1" x14ac:dyDescent="0.25">
      <c r="A900" s="5" t="s">
        <v>2436</v>
      </c>
      <c r="B900" s="5" t="s">
        <v>2437</v>
      </c>
      <c r="C900" s="5" t="s">
        <v>2431</v>
      </c>
      <c r="D900" s="5">
        <v>177</v>
      </c>
      <c r="E900" s="5" t="s">
        <v>406</v>
      </c>
      <c r="F900" s="5" t="s">
        <v>54</v>
      </c>
      <c r="G900" s="5" t="s">
        <v>198</v>
      </c>
      <c r="H900" s="5" t="s">
        <v>199</v>
      </c>
      <c r="I900" s="5" t="s">
        <v>14</v>
      </c>
      <c r="J900" s="5">
        <v>347</v>
      </c>
      <c r="K900" s="5">
        <v>2018</v>
      </c>
      <c r="L900" s="5" t="s">
        <v>89</v>
      </c>
      <c r="M900" s="5" t="s">
        <v>90</v>
      </c>
      <c r="N900" s="5" t="s">
        <v>91</v>
      </c>
      <c r="O900" s="5" t="s">
        <v>92</v>
      </c>
      <c r="P900" s="5" t="s">
        <v>93</v>
      </c>
      <c r="Q900" s="5" t="s">
        <v>93</v>
      </c>
      <c r="R900" s="5" t="s">
        <v>93</v>
      </c>
      <c r="S900" s="5" t="s">
        <v>93</v>
      </c>
      <c r="T900" s="5" t="s">
        <v>93</v>
      </c>
      <c r="U900" s="5" t="s">
        <v>93</v>
      </c>
      <c r="V900" s="5" t="s">
        <v>93</v>
      </c>
      <c r="W900" s="5" t="s">
        <v>93</v>
      </c>
      <c r="X900" s="5">
        <v>347</v>
      </c>
      <c r="Y900" s="5" t="s">
        <v>104</v>
      </c>
    </row>
    <row r="901" spans="1:25" hidden="1" x14ac:dyDescent="0.25">
      <c r="A901" s="5" t="s">
        <v>2438</v>
      </c>
      <c r="B901" s="5" t="s">
        <v>2439</v>
      </c>
      <c r="C901" s="5" t="s">
        <v>2431</v>
      </c>
      <c r="D901" s="5">
        <v>177</v>
      </c>
      <c r="E901" s="5" t="s">
        <v>406</v>
      </c>
      <c r="F901" s="5" t="s">
        <v>54</v>
      </c>
      <c r="G901" s="5" t="s">
        <v>198</v>
      </c>
      <c r="H901" s="5" t="s">
        <v>199</v>
      </c>
      <c r="I901" s="5" t="s">
        <v>71</v>
      </c>
      <c r="J901" s="5" t="s">
        <v>121</v>
      </c>
      <c r="K901" s="5">
        <v>2018</v>
      </c>
      <c r="L901" s="5" t="s">
        <v>89</v>
      </c>
      <c r="M901" s="5" t="s">
        <v>90</v>
      </c>
      <c r="N901" s="5" t="s">
        <v>91</v>
      </c>
      <c r="O901" s="5" t="s">
        <v>92</v>
      </c>
      <c r="P901" s="5" t="s">
        <v>93</v>
      </c>
      <c r="Q901" s="5" t="s">
        <v>93</v>
      </c>
      <c r="R901" s="5" t="s">
        <v>93</v>
      </c>
      <c r="S901" s="5" t="s">
        <v>93</v>
      </c>
      <c r="T901" s="5" t="s">
        <v>93</v>
      </c>
      <c r="U901" s="5" t="s">
        <v>93</v>
      </c>
      <c r="V901" s="5" t="s">
        <v>93</v>
      </c>
      <c r="W901" s="5" t="s">
        <v>93</v>
      </c>
      <c r="X901" s="5" t="s">
        <v>121</v>
      </c>
      <c r="Y901" s="5" t="s">
        <v>104</v>
      </c>
    </row>
    <row r="902" spans="1:25" hidden="1" x14ac:dyDescent="0.25">
      <c r="A902" s="5" t="s">
        <v>2440</v>
      </c>
      <c r="B902" s="5" t="s">
        <v>2441</v>
      </c>
      <c r="C902" s="5" t="s">
        <v>2431</v>
      </c>
      <c r="D902" s="5">
        <v>177</v>
      </c>
      <c r="E902" s="5" t="s">
        <v>406</v>
      </c>
      <c r="F902" s="5" t="s">
        <v>54</v>
      </c>
      <c r="G902" s="5" t="s">
        <v>198</v>
      </c>
      <c r="H902" s="5" t="s">
        <v>199</v>
      </c>
      <c r="I902" s="5" t="s">
        <v>12</v>
      </c>
      <c r="J902" s="5">
        <v>56</v>
      </c>
      <c r="K902" s="5">
        <v>2018</v>
      </c>
      <c r="L902" s="5" t="s">
        <v>89</v>
      </c>
      <c r="M902" s="5" t="s">
        <v>90</v>
      </c>
      <c r="N902" s="5" t="s">
        <v>91</v>
      </c>
      <c r="O902" s="5" t="s">
        <v>92</v>
      </c>
      <c r="P902" s="5" t="s">
        <v>93</v>
      </c>
      <c r="Q902" s="5" t="s">
        <v>93</v>
      </c>
      <c r="R902" s="5" t="s">
        <v>93</v>
      </c>
      <c r="S902" s="5" t="s">
        <v>93</v>
      </c>
      <c r="T902" s="5" t="s">
        <v>93</v>
      </c>
      <c r="U902" s="5" t="s">
        <v>93</v>
      </c>
      <c r="V902" s="5" t="s">
        <v>93</v>
      </c>
      <c r="W902" s="5" t="s">
        <v>93</v>
      </c>
      <c r="X902" s="5">
        <v>56</v>
      </c>
      <c r="Y902" s="5" t="s">
        <v>104</v>
      </c>
    </row>
    <row r="903" spans="1:25" hidden="1" x14ac:dyDescent="0.25">
      <c r="A903" s="5" t="s">
        <v>2442</v>
      </c>
      <c r="B903" s="5" t="s">
        <v>2443</v>
      </c>
      <c r="C903" s="5" t="s">
        <v>2431</v>
      </c>
      <c r="D903" s="5">
        <v>177</v>
      </c>
      <c r="E903" s="5" t="s">
        <v>406</v>
      </c>
      <c r="F903" s="5" t="s">
        <v>54</v>
      </c>
      <c r="G903" s="5" t="s">
        <v>198</v>
      </c>
      <c r="H903" s="5" t="s">
        <v>199</v>
      </c>
      <c r="I903" s="5" t="s">
        <v>9</v>
      </c>
      <c r="J903" s="5">
        <v>650</v>
      </c>
      <c r="K903" s="5">
        <v>2018</v>
      </c>
      <c r="L903" s="5" t="s">
        <v>89</v>
      </c>
      <c r="M903" s="5" t="s">
        <v>90</v>
      </c>
      <c r="N903" s="5" t="s">
        <v>91</v>
      </c>
      <c r="O903" s="5" t="s">
        <v>92</v>
      </c>
      <c r="P903" s="5" t="s">
        <v>93</v>
      </c>
      <c r="Q903" s="5" t="s">
        <v>93</v>
      </c>
      <c r="R903" s="5" t="s">
        <v>93</v>
      </c>
      <c r="S903" s="5" t="s">
        <v>93</v>
      </c>
      <c r="T903" s="5" t="s">
        <v>93</v>
      </c>
      <c r="U903" s="5" t="s">
        <v>93</v>
      </c>
      <c r="V903" s="5" t="s">
        <v>93</v>
      </c>
      <c r="W903" s="5" t="s">
        <v>93</v>
      </c>
      <c r="X903" s="5">
        <v>650</v>
      </c>
      <c r="Y903" s="5" t="s">
        <v>104</v>
      </c>
    </row>
    <row r="904" spans="1:25" hidden="1" x14ac:dyDescent="0.25">
      <c r="A904" s="5" t="s">
        <v>2444</v>
      </c>
      <c r="B904" s="5" t="s">
        <v>2445</v>
      </c>
      <c r="C904" s="5" t="s">
        <v>2446</v>
      </c>
      <c r="D904" s="5">
        <v>178</v>
      </c>
      <c r="E904" s="5" t="s">
        <v>407</v>
      </c>
      <c r="F904" s="5" t="s">
        <v>54</v>
      </c>
      <c r="G904" s="5" t="s">
        <v>240</v>
      </c>
      <c r="H904" s="5" t="s">
        <v>173</v>
      </c>
      <c r="I904" s="5" t="s">
        <v>95</v>
      </c>
      <c r="J904" s="5">
        <v>0</v>
      </c>
      <c r="K904" s="5">
        <v>2018</v>
      </c>
      <c r="L904" s="5" t="s">
        <v>89</v>
      </c>
      <c r="M904" s="5" t="s">
        <v>90</v>
      </c>
      <c r="N904" s="5" t="s">
        <v>91</v>
      </c>
      <c r="O904" s="5" t="s">
        <v>92</v>
      </c>
      <c r="P904" s="5" t="s">
        <v>93</v>
      </c>
      <c r="Q904" s="5" t="s">
        <v>93</v>
      </c>
      <c r="R904" s="5" t="s">
        <v>93</v>
      </c>
      <c r="S904" s="5" t="s">
        <v>93</v>
      </c>
      <c r="T904" s="5" t="s">
        <v>93</v>
      </c>
      <c r="U904" s="5" t="s">
        <v>93</v>
      </c>
      <c r="V904" s="5" t="s">
        <v>93</v>
      </c>
      <c r="W904" s="5" t="s">
        <v>93</v>
      </c>
      <c r="X904" s="5">
        <v>0</v>
      </c>
      <c r="Y904" s="5" t="s">
        <v>104</v>
      </c>
    </row>
    <row r="905" spans="1:25" hidden="1" x14ac:dyDescent="0.25">
      <c r="A905" s="5" t="s">
        <v>2447</v>
      </c>
      <c r="B905" s="5" t="s">
        <v>2448</v>
      </c>
      <c r="C905" s="5" t="s">
        <v>2446</v>
      </c>
      <c r="D905" s="5">
        <v>178</v>
      </c>
      <c r="E905" s="5" t="s">
        <v>407</v>
      </c>
      <c r="F905" s="5" t="s">
        <v>54</v>
      </c>
      <c r="G905" s="5" t="s">
        <v>240</v>
      </c>
      <c r="H905" s="5" t="s">
        <v>173</v>
      </c>
      <c r="I905" s="5" t="s">
        <v>71</v>
      </c>
      <c r="J905" s="5" t="s">
        <v>121</v>
      </c>
      <c r="K905" s="5">
        <v>2018</v>
      </c>
      <c r="L905" s="5" t="s">
        <v>89</v>
      </c>
      <c r="M905" s="5" t="s">
        <v>90</v>
      </c>
      <c r="N905" s="5" t="s">
        <v>91</v>
      </c>
      <c r="O905" s="5" t="s">
        <v>92</v>
      </c>
      <c r="P905" s="5" t="s">
        <v>93</v>
      </c>
      <c r="Q905" s="5" t="s">
        <v>93</v>
      </c>
      <c r="R905" s="5" t="s">
        <v>93</v>
      </c>
      <c r="S905" s="5" t="s">
        <v>93</v>
      </c>
      <c r="T905" s="5" t="s">
        <v>93</v>
      </c>
      <c r="U905" s="5" t="s">
        <v>93</v>
      </c>
      <c r="V905" s="5" t="s">
        <v>93</v>
      </c>
      <c r="W905" s="5" t="s">
        <v>93</v>
      </c>
      <c r="X905" s="5" t="s">
        <v>121</v>
      </c>
      <c r="Y905" s="5" t="s">
        <v>104</v>
      </c>
    </row>
    <row r="906" spans="1:25" hidden="1" x14ac:dyDescent="0.25">
      <c r="A906" s="5" t="s">
        <v>2449</v>
      </c>
      <c r="B906" s="5" t="s">
        <v>2450</v>
      </c>
      <c r="C906" s="5" t="s">
        <v>2451</v>
      </c>
      <c r="D906" s="5">
        <v>179</v>
      </c>
      <c r="E906" s="5" t="s">
        <v>408</v>
      </c>
      <c r="F906" s="5" t="s">
        <v>54</v>
      </c>
      <c r="G906" s="5" t="s">
        <v>175</v>
      </c>
      <c r="H906" s="5" t="s">
        <v>173</v>
      </c>
      <c r="I906" s="5" t="s">
        <v>95</v>
      </c>
      <c r="J906" s="5">
        <v>2550</v>
      </c>
      <c r="K906" s="5">
        <v>2018</v>
      </c>
      <c r="L906" s="5" t="s">
        <v>89</v>
      </c>
      <c r="M906" s="5" t="s">
        <v>90</v>
      </c>
      <c r="N906" s="5" t="s">
        <v>91</v>
      </c>
      <c r="O906" s="5" t="s">
        <v>92</v>
      </c>
      <c r="P906" s="5" t="s">
        <v>93</v>
      </c>
      <c r="Q906" s="5" t="s">
        <v>93</v>
      </c>
      <c r="R906" s="5" t="s">
        <v>93</v>
      </c>
      <c r="S906" s="5" t="s">
        <v>93</v>
      </c>
      <c r="T906" s="5" t="s">
        <v>93</v>
      </c>
      <c r="U906" s="5" t="s">
        <v>93</v>
      </c>
      <c r="V906" s="5" t="s">
        <v>93</v>
      </c>
      <c r="W906" s="5" t="s">
        <v>93</v>
      </c>
      <c r="X906" s="5">
        <v>2550</v>
      </c>
      <c r="Y906" s="5" t="s">
        <v>104</v>
      </c>
    </row>
    <row r="907" spans="1:25" hidden="1" x14ac:dyDescent="0.25">
      <c r="A907" s="5" t="s">
        <v>2452</v>
      </c>
      <c r="B907" s="5" t="s">
        <v>2453</v>
      </c>
      <c r="C907" s="5" t="s">
        <v>2451</v>
      </c>
      <c r="D907" s="5">
        <v>179</v>
      </c>
      <c r="E907" s="5" t="s">
        <v>408</v>
      </c>
      <c r="F907" s="5" t="s">
        <v>54</v>
      </c>
      <c r="G907" s="5" t="s">
        <v>175</v>
      </c>
      <c r="H907" s="5" t="s">
        <v>173</v>
      </c>
      <c r="I907" s="5" t="s">
        <v>11</v>
      </c>
      <c r="J907" s="5">
        <v>328</v>
      </c>
      <c r="K907" s="5">
        <v>2018</v>
      </c>
      <c r="L907" s="5" t="s">
        <v>89</v>
      </c>
      <c r="M907" s="5" t="s">
        <v>90</v>
      </c>
      <c r="N907" s="5" t="s">
        <v>91</v>
      </c>
      <c r="O907" s="5" t="s">
        <v>92</v>
      </c>
      <c r="P907" s="5" t="s">
        <v>93</v>
      </c>
      <c r="Q907" s="5" t="s">
        <v>93</v>
      </c>
      <c r="R907" s="5" t="s">
        <v>93</v>
      </c>
      <c r="S907" s="5" t="s">
        <v>93</v>
      </c>
      <c r="T907" s="5" t="s">
        <v>93</v>
      </c>
      <c r="U907" s="5" t="s">
        <v>93</v>
      </c>
      <c r="V907" s="5" t="s">
        <v>93</v>
      </c>
      <c r="W907" s="5" t="s">
        <v>93</v>
      </c>
      <c r="X907" s="5">
        <v>328</v>
      </c>
      <c r="Y907" s="5" t="s">
        <v>104</v>
      </c>
    </row>
    <row r="908" spans="1:25" hidden="1" x14ac:dyDescent="0.25">
      <c r="A908" s="5" t="s">
        <v>2454</v>
      </c>
      <c r="B908" s="5" t="s">
        <v>2455</v>
      </c>
      <c r="C908" s="5" t="s">
        <v>2451</v>
      </c>
      <c r="D908" s="5">
        <v>179</v>
      </c>
      <c r="E908" s="5" t="s">
        <v>408</v>
      </c>
      <c r="F908" s="5" t="s">
        <v>54</v>
      </c>
      <c r="G908" s="5" t="s">
        <v>175</v>
      </c>
      <c r="H908" s="5" t="s">
        <v>173</v>
      </c>
      <c r="I908" s="5" t="s">
        <v>14</v>
      </c>
      <c r="J908" s="5">
        <v>2040</v>
      </c>
      <c r="K908" s="5">
        <v>2018</v>
      </c>
      <c r="L908" s="5" t="s">
        <v>89</v>
      </c>
      <c r="M908" s="5" t="s">
        <v>90</v>
      </c>
      <c r="N908" s="5" t="s">
        <v>91</v>
      </c>
      <c r="O908" s="5" t="s">
        <v>92</v>
      </c>
      <c r="P908" s="5" t="s">
        <v>93</v>
      </c>
      <c r="Q908" s="5" t="s">
        <v>93</v>
      </c>
      <c r="R908" s="5" t="s">
        <v>93</v>
      </c>
      <c r="S908" s="5" t="s">
        <v>93</v>
      </c>
      <c r="T908" s="5" t="s">
        <v>93</v>
      </c>
      <c r="U908" s="5" t="s">
        <v>93</v>
      </c>
      <c r="V908" s="5" t="s">
        <v>93</v>
      </c>
      <c r="W908" s="5" t="s">
        <v>93</v>
      </c>
      <c r="X908" s="5">
        <v>2040</v>
      </c>
      <c r="Y908" s="5" t="s">
        <v>104</v>
      </c>
    </row>
    <row r="909" spans="1:25" hidden="1" x14ac:dyDescent="0.25">
      <c r="A909" s="5" t="s">
        <v>2456</v>
      </c>
      <c r="B909" s="5" t="s">
        <v>2457</v>
      </c>
      <c r="C909" s="5" t="s">
        <v>2451</v>
      </c>
      <c r="D909" s="5">
        <v>179</v>
      </c>
      <c r="E909" s="5" t="s">
        <v>408</v>
      </c>
      <c r="F909" s="5" t="s">
        <v>54</v>
      </c>
      <c r="G909" s="5" t="s">
        <v>175</v>
      </c>
      <c r="H909" s="5" t="s">
        <v>173</v>
      </c>
      <c r="I909" s="5" t="s">
        <v>71</v>
      </c>
      <c r="J909" s="5" t="s">
        <v>121</v>
      </c>
      <c r="K909" s="5">
        <v>2018</v>
      </c>
      <c r="L909" s="5" t="s">
        <v>89</v>
      </c>
      <c r="M909" s="5" t="s">
        <v>90</v>
      </c>
      <c r="N909" s="5" t="s">
        <v>91</v>
      </c>
      <c r="O909" s="5" t="s">
        <v>92</v>
      </c>
      <c r="P909" s="5" t="s">
        <v>93</v>
      </c>
      <c r="Q909" s="5" t="s">
        <v>93</v>
      </c>
      <c r="R909" s="5" t="s">
        <v>93</v>
      </c>
      <c r="S909" s="5" t="s">
        <v>93</v>
      </c>
      <c r="T909" s="5" t="s">
        <v>93</v>
      </c>
      <c r="U909" s="5" t="s">
        <v>93</v>
      </c>
      <c r="V909" s="5" t="s">
        <v>93</v>
      </c>
      <c r="W909" s="5" t="s">
        <v>93</v>
      </c>
      <c r="X909" s="5" t="s">
        <v>121</v>
      </c>
      <c r="Y909" s="5" t="s">
        <v>104</v>
      </c>
    </row>
    <row r="910" spans="1:25" hidden="1" x14ac:dyDescent="0.25">
      <c r="A910" s="5" t="s">
        <v>2458</v>
      </c>
      <c r="B910" s="5" t="s">
        <v>2459</v>
      </c>
      <c r="C910" s="5" t="s">
        <v>2451</v>
      </c>
      <c r="D910" s="5">
        <v>179</v>
      </c>
      <c r="E910" s="5" t="s">
        <v>408</v>
      </c>
      <c r="F910" s="5" t="s">
        <v>54</v>
      </c>
      <c r="G910" s="5" t="s">
        <v>175</v>
      </c>
      <c r="H910" s="5" t="s">
        <v>173</v>
      </c>
      <c r="I910" s="5" t="s">
        <v>9</v>
      </c>
      <c r="J910" s="5">
        <v>182</v>
      </c>
      <c r="K910" s="5">
        <v>2018</v>
      </c>
      <c r="L910" s="5" t="s">
        <v>89</v>
      </c>
      <c r="M910" s="5" t="s">
        <v>90</v>
      </c>
      <c r="N910" s="5" t="s">
        <v>91</v>
      </c>
      <c r="O910" s="5" t="s">
        <v>92</v>
      </c>
      <c r="P910" s="5" t="s">
        <v>93</v>
      </c>
      <c r="Q910" s="5" t="s">
        <v>93</v>
      </c>
      <c r="R910" s="5" t="s">
        <v>93</v>
      </c>
      <c r="S910" s="5" t="s">
        <v>93</v>
      </c>
      <c r="T910" s="5" t="s">
        <v>93</v>
      </c>
      <c r="U910" s="5" t="s">
        <v>93</v>
      </c>
      <c r="V910" s="5" t="s">
        <v>93</v>
      </c>
      <c r="W910" s="5" t="s">
        <v>93</v>
      </c>
      <c r="X910" s="5">
        <v>182</v>
      </c>
      <c r="Y910" s="5" t="s">
        <v>104</v>
      </c>
    </row>
    <row r="911" spans="1:25" hidden="1" x14ac:dyDescent="0.25">
      <c r="A911" s="5" t="s">
        <v>2460</v>
      </c>
      <c r="B911" s="5" t="s">
        <v>2461</v>
      </c>
      <c r="C911" s="5" t="s">
        <v>2462</v>
      </c>
      <c r="D911" s="5">
        <v>180</v>
      </c>
      <c r="E911" s="5" t="s">
        <v>409</v>
      </c>
      <c r="F911" s="5" t="s">
        <v>54</v>
      </c>
      <c r="G911" s="5" t="s">
        <v>410</v>
      </c>
      <c r="H911" s="5" t="s">
        <v>411</v>
      </c>
      <c r="I911" s="5" t="s">
        <v>16</v>
      </c>
      <c r="J911" s="5">
        <v>33</v>
      </c>
      <c r="K911" s="5">
        <v>2018</v>
      </c>
      <c r="L911" s="5" t="s">
        <v>89</v>
      </c>
      <c r="M911" s="5" t="s">
        <v>90</v>
      </c>
      <c r="N911" s="5" t="s">
        <v>91</v>
      </c>
      <c r="O911" s="5">
        <v>33.002863423381733</v>
      </c>
      <c r="P911" s="5">
        <v>0</v>
      </c>
      <c r="Q911" s="5">
        <v>0</v>
      </c>
      <c r="R911" s="5">
        <v>-2.8634233817328436E-3</v>
      </c>
      <c r="S911" s="5">
        <v>-8.6762877057030674E-5</v>
      </c>
      <c r="T911" s="5">
        <v>-0.2256614502273678</v>
      </c>
      <c r="U911" s="5">
        <v>-1.8398756703570739E-2</v>
      </c>
      <c r="V911" s="5">
        <v>0.61859299669265511</v>
      </c>
      <c r="W911" s="5">
        <v>33.621456420074388</v>
      </c>
      <c r="X911" s="5">
        <v>33.002863423381733</v>
      </c>
      <c r="Y911" s="5" t="s">
        <v>120</v>
      </c>
    </row>
    <row r="912" spans="1:25" hidden="1" x14ac:dyDescent="0.25">
      <c r="A912" s="5" t="s">
        <v>2463</v>
      </c>
      <c r="B912" s="5" t="s">
        <v>2464</v>
      </c>
      <c r="C912" s="5" t="s">
        <v>2462</v>
      </c>
      <c r="D912" s="5">
        <v>180</v>
      </c>
      <c r="E912" s="5" t="s">
        <v>409</v>
      </c>
      <c r="F912" s="5" t="s">
        <v>54</v>
      </c>
      <c r="G912" s="5" t="s">
        <v>410</v>
      </c>
      <c r="H912" s="5" t="s">
        <v>411</v>
      </c>
      <c r="I912" s="5" t="s">
        <v>15</v>
      </c>
      <c r="J912" s="5">
        <v>3878</v>
      </c>
      <c r="K912" s="5">
        <v>2018</v>
      </c>
      <c r="L912" s="5" t="s">
        <v>89</v>
      </c>
      <c r="M912" s="5" t="s">
        <v>90</v>
      </c>
      <c r="N912" s="5" t="s">
        <v>91</v>
      </c>
      <c r="O912" s="5">
        <v>3878.3364956325563</v>
      </c>
      <c r="P912" s="5">
        <v>0</v>
      </c>
      <c r="Q912" s="5">
        <v>0</v>
      </c>
      <c r="R912" s="5">
        <v>-0.3364956325563071</v>
      </c>
      <c r="S912" s="5">
        <v>-8.6762877057016349E-5</v>
      </c>
      <c r="T912" s="5">
        <v>-0.23014795261799026</v>
      </c>
      <c r="U912" s="5">
        <v>-2.4086135080871433E-2</v>
      </c>
      <c r="V912" s="5">
        <v>95.719653220236069</v>
      </c>
      <c r="W912" s="5">
        <v>3974.0561488527924</v>
      </c>
      <c r="X912" s="5">
        <v>3878.3364956325563</v>
      </c>
      <c r="Y912" s="5" t="s">
        <v>120</v>
      </c>
    </row>
    <row r="913" spans="1:25" hidden="1" x14ac:dyDescent="0.25">
      <c r="A913" s="5" t="s">
        <v>2465</v>
      </c>
      <c r="B913" s="5" t="s">
        <v>2466</v>
      </c>
      <c r="C913" s="5" t="s">
        <v>2462</v>
      </c>
      <c r="D913" s="5">
        <v>180</v>
      </c>
      <c r="E913" s="5" t="s">
        <v>409</v>
      </c>
      <c r="F913" s="5" t="s">
        <v>54</v>
      </c>
      <c r="G913" s="5" t="s">
        <v>410</v>
      </c>
      <c r="H913" s="5" t="s">
        <v>411</v>
      </c>
      <c r="I913" s="5" t="s">
        <v>11</v>
      </c>
      <c r="J913" s="5">
        <v>23050</v>
      </c>
      <c r="K913" s="5">
        <v>2018</v>
      </c>
      <c r="L913" s="5" t="s">
        <v>89</v>
      </c>
      <c r="M913" s="5" t="s">
        <v>90</v>
      </c>
      <c r="N913" s="5" t="s">
        <v>91</v>
      </c>
      <c r="O913" s="5">
        <v>23052.000057846937</v>
      </c>
      <c r="P913" s="5">
        <v>0</v>
      </c>
      <c r="Q913" s="5">
        <v>0</v>
      </c>
      <c r="R913" s="5">
        <v>-2.0000578469371249</v>
      </c>
      <c r="S913" s="5">
        <v>-8.676287705700842E-5</v>
      </c>
      <c r="T913" s="5">
        <v>-0.23007153937092781</v>
      </c>
      <c r="U913" s="5">
        <v>-2.3989268744637936E-2</v>
      </c>
      <c r="V913" s="5">
        <v>566.59277073503108</v>
      </c>
      <c r="W913" s="5">
        <v>23618.592828581968</v>
      </c>
      <c r="X913" s="5">
        <v>23052.000057846937</v>
      </c>
      <c r="Y913" s="5" t="s">
        <v>120</v>
      </c>
    </row>
    <row r="914" spans="1:25" hidden="1" x14ac:dyDescent="0.25">
      <c r="A914" s="5" t="s">
        <v>2467</v>
      </c>
      <c r="B914" s="5" t="s">
        <v>2468</v>
      </c>
      <c r="C914" s="5" t="s">
        <v>2462</v>
      </c>
      <c r="D914" s="5">
        <v>180</v>
      </c>
      <c r="E914" s="5" t="s">
        <v>409</v>
      </c>
      <c r="F914" s="5" t="s">
        <v>54</v>
      </c>
      <c r="G914" s="5" t="s">
        <v>410</v>
      </c>
      <c r="H914" s="5" t="s">
        <v>411</v>
      </c>
      <c r="I914" s="5" t="s">
        <v>14</v>
      </c>
      <c r="J914" s="5">
        <v>9795</v>
      </c>
      <c r="K914" s="5">
        <v>2018</v>
      </c>
      <c r="L914" s="5" t="s">
        <v>89</v>
      </c>
      <c r="M914" s="5" t="s">
        <v>90</v>
      </c>
      <c r="N914" s="5" t="s">
        <v>91</v>
      </c>
      <c r="O914" s="5">
        <v>9795.8499161219406</v>
      </c>
      <c r="P914" s="5">
        <v>0</v>
      </c>
      <c r="Q914" s="5">
        <v>0</v>
      </c>
      <c r="R914" s="5">
        <v>-0.84991612194062327</v>
      </c>
      <c r="S914" s="5">
        <v>-8.6762877056929721E-5</v>
      </c>
      <c r="T914" s="5">
        <v>-0.22998740155705835</v>
      </c>
      <c r="U914" s="5">
        <v>-2.3882610251751667E-2</v>
      </c>
      <c r="V914" s="5">
        <v>239.67451874997641</v>
      </c>
      <c r="W914" s="5">
        <v>10035.524434871917</v>
      </c>
      <c r="X914" s="5">
        <v>9795.8499161219406</v>
      </c>
      <c r="Y914" s="5" t="s">
        <v>120</v>
      </c>
    </row>
    <row r="915" spans="1:25" hidden="1" x14ac:dyDescent="0.25">
      <c r="A915" s="5" t="s">
        <v>2469</v>
      </c>
      <c r="B915" s="5" t="s">
        <v>2470</v>
      </c>
      <c r="C915" s="5" t="s">
        <v>2462</v>
      </c>
      <c r="D915" s="5">
        <v>180</v>
      </c>
      <c r="E915" s="5" t="s">
        <v>409</v>
      </c>
      <c r="F915" s="5" t="s">
        <v>54</v>
      </c>
      <c r="G915" s="5" t="s">
        <v>410</v>
      </c>
      <c r="H915" s="5" t="s">
        <v>411</v>
      </c>
      <c r="I915" s="5" t="s">
        <v>119</v>
      </c>
      <c r="J915" s="5">
        <v>49101</v>
      </c>
      <c r="K915" s="5">
        <v>2018</v>
      </c>
      <c r="L915" s="5" t="s">
        <v>89</v>
      </c>
      <c r="M915" s="5" t="s">
        <v>90</v>
      </c>
      <c r="N915" s="5" t="s">
        <v>91</v>
      </c>
      <c r="O915" s="5">
        <v>49105.260513680798</v>
      </c>
      <c r="P915" s="5">
        <v>0</v>
      </c>
      <c r="Q915" s="5">
        <v>0</v>
      </c>
      <c r="R915" s="5">
        <v>-4.2605136807978852</v>
      </c>
      <c r="S915" s="5">
        <v>-8.6762877056947895E-5</v>
      </c>
      <c r="T915" s="5">
        <v>-0.23042256784133042</v>
      </c>
      <c r="U915" s="5">
        <v>-2.4434254962979945E-2</v>
      </c>
      <c r="V915" s="5">
        <v>1229.902199332857</v>
      </c>
      <c r="W915" s="5">
        <v>50335.162713013655</v>
      </c>
      <c r="X915" s="5">
        <v>49105.260513680798</v>
      </c>
      <c r="Y915" s="5" t="s">
        <v>120</v>
      </c>
    </row>
    <row r="916" spans="1:25" hidden="1" x14ac:dyDescent="0.25">
      <c r="A916" s="5" t="s">
        <v>2471</v>
      </c>
      <c r="B916" s="5" t="s">
        <v>2472</v>
      </c>
      <c r="C916" s="5" t="s">
        <v>2462</v>
      </c>
      <c r="D916" s="5">
        <v>180</v>
      </c>
      <c r="E916" s="5" t="s">
        <v>409</v>
      </c>
      <c r="F916" s="5" t="s">
        <v>54</v>
      </c>
      <c r="G916" s="5" t="s">
        <v>410</v>
      </c>
      <c r="H916" s="5" t="s">
        <v>411</v>
      </c>
      <c r="I916" s="5" t="s">
        <v>7</v>
      </c>
      <c r="J916" s="5">
        <v>533</v>
      </c>
      <c r="K916" s="5">
        <v>2018</v>
      </c>
      <c r="L916" s="5" t="s">
        <v>89</v>
      </c>
      <c r="M916" s="5" t="s">
        <v>90</v>
      </c>
      <c r="N916" s="5" t="s">
        <v>91</v>
      </c>
      <c r="O916" s="5">
        <v>533.04624862613525</v>
      </c>
      <c r="P916" s="5">
        <v>0</v>
      </c>
      <c r="Q916" s="5">
        <v>0</v>
      </c>
      <c r="R916" s="5">
        <v>-4.624862613525238E-2</v>
      </c>
      <c r="S916" s="5">
        <v>-8.6762877057014912E-5</v>
      </c>
      <c r="T916" s="5">
        <v>-0.22933815375541769</v>
      </c>
      <c r="U916" s="5">
        <v>-2.3059582069201397E-2</v>
      </c>
      <c r="V916" s="5">
        <v>12.581958419643342</v>
      </c>
      <c r="W916" s="5">
        <v>545.62820704577859</v>
      </c>
      <c r="X916" s="5">
        <v>533.04624862613525</v>
      </c>
      <c r="Y916" s="5" t="s">
        <v>120</v>
      </c>
    </row>
    <row r="917" spans="1:25" hidden="1" x14ac:dyDescent="0.25">
      <c r="A917" s="5" t="s">
        <v>2473</v>
      </c>
      <c r="B917" s="5" t="s">
        <v>2474</v>
      </c>
      <c r="C917" s="5" t="s">
        <v>2462</v>
      </c>
      <c r="D917" s="5">
        <v>180</v>
      </c>
      <c r="E917" s="5" t="s">
        <v>409</v>
      </c>
      <c r="F917" s="5" t="s">
        <v>54</v>
      </c>
      <c r="G917" s="5" t="s">
        <v>410</v>
      </c>
      <c r="H917" s="5" t="s">
        <v>411</v>
      </c>
      <c r="I917" s="5" t="s">
        <v>12</v>
      </c>
      <c r="J917" s="5">
        <v>98</v>
      </c>
      <c r="K917" s="5">
        <v>2018</v>
      </c>
      <c r="L917" s="5" t="s">
        <v>89</v>
      </c>
      <c r="M917" s="5" t="s">
        <v>90</v>
      </c>
      <c r="N917" s="5" t="s">
        <v>91</v>
      </c>
      <c r="O917" s="5">
        <v>98.008503499739703</v>
      </c>
      <c r="P917" s="5">
        <v>0</v>
      </c>
      <c r="Q917" s="5">
        <v>0</v>
      </c>
      <c r="R917" s="5">
        <v>-8.503499739703102E-3</v>
      </c>
      <c r="S917" s="5">
        <v>-8.6762877057149299E-5</v>
      </c>
      <c r="T917" s="5">
        <v>-0.22611269646849405</v>
      </c>
      <c r="U917" s="5">
        <v>-1.8970785400130297E-2</v>
      </c>
      <c r="V917" s="5">
        <v>1.8952527199099052</v>
      </c>
      <c r="W917" s="5">
        <v>99.903756219649608</v>
      </c>
      <c r="X917" s="5">
        <v>98.008503499739703</v>
      </c>
      <c r="Y917" s="5" t="s">
        <v>120</v>
      </c>
    </row>
    <row r="918" spans="1:25" hidden="1" x14ac:dyDescent="0.25">
      <c r="A918" s="5" t="s">
        <v>2475</v>
      </c>
      <c r="B918" s="5" t="s">
        <v>2476</v>
      </c>
      <c r="C918" s="5" t="s">
        <v>2462</v>
      </c>
      <c r="D918" s="5">
        <v>180</v>
      </c>
      <c r="E918" s="5" t="s">
        <v>409</v>
      </c>
      <c r="F918" s="5" t="s">
        <v>54</v>
      </c>
      <c r="G918" s="5" t="s">
        <v>410</v>
      </c>
      <c r="H918" s="5" t="s">
        <v>411</v>
      </c>
      <c r="I918" s="5" t="s">
        <v>9</v>
      </c>
      <c r="J918" s="5">
        <v>7510</v>
      </c>
      <c r="K918" s="5">
        <v>2018</v>
      </c>
      <c r="L918" s="5" t="s">
        <v>89</v>
      </c>
      <c r="M918" s="5" t="s">
        <v>90</v>
      </c>
      <c r="N918" s="5" t="s">
        <v>91</v>
      </c>
      <c r="O918" s="5">
        <v>7510.651645745359</v>
      </c>
      <c r="P918" s="5">
        <v>0</v>
      </c>
      <c r="Q918" s="5">
        <v>0</v>
      </c>
      <c r="R918" s="5">
        <v>-0.6516457453590192</v>
      </c>
      <c r="S918" s="5">
        <v>-8.6762877057167744E-5</v>
      </c>
      <c r="T918" s="5">
        <v>-0.22999701960527974</v>
      </c>
      <c r="U918" s="5">
        <v>-2.3894802706970461E-2</v>
      </c>
      <c r="V918" s="5">
        <v>183.85880924880712</v>
      </c>
      <c r="W918" s="5">
        <v>7694.5104549941661</v>
      </c>
      <c r="X918" s="5">
        <v>7510.651645745359</v>
      </c>
      <c r="Y918" s="5" t="s">
        <v>120</v>
      </c>
    </row>
    <row r="919" spans="1:25" hidden="1" x14ac:dyDescent="0.25">
      <c r="A919" s="5" t="s">
        <v>2477</v>
      </c>
      <c r="B919" s="5" t="s">
        <v>2478</v>
      </c>
      <c r="C919" s="5" t="s">
        <v>2462</v>
      </c>
      <c r="D919" s="5">
        <v>180</v>
      </c>
      <c r="E919" s="5" t="s">
        <v>409</v>
      </c>
      <c r="F919" s="5" t="s">
        <v>54</v>
      </c>
      <c r="G919" s="5" t="s">
        <v>410</v>
      </c>
      <c r="H919" s="5" t="s">
        <v>411</v>
      </c>
      <c r="I919" s="5" t="s">
        <v>95</v>
      </c>
      <c r="J919" s="5">
        <v>44897</v>
      </c>
      <c r="K919" s="5">
        <v>2018</v>
      </c>
      <c r="L919" s="5" t="s">
        <v>89</v>
      </c>
      <c r="M919" s="5" t="s">
        <v>90</v>
      </c>
      <c r="N919" s="5" t="s">
        <v>91</v>
      </c>
      <c r="O919" s="5">
        <v>44900.895730896053</v>
      </c>
      <c r="P919" s="5">
        <v>0</v>
      </c>
      <c r="Q919" s="5">
        <v>0</v>
      </c>
      <c r="R919" s="5">
        <v>-3.8957308960525552</v>
      </c>
      <c r="S919" s="5">
        <v>-8.676287705708117E-5</v>
      </c>
      <c r="T919" s="5">
        <v>-0.23001278687590213</v>
      </c>
      <c r="U919" s="5">
        <v>-2.3914790311166004E-2</v>
      </c>
      <c r="V919" s="5">
        <v>1100.1042691039474</v>
      </c>
      <c r="W919" s="5">
        <v>46001</v>
      </c>
      <c r="X919" s="5">
        <v>44900.895730896053</v>
      </c>
      <c r="Y919" s="5" t="s">
        <v>120</v>
      </c>
    </row>
    <row r="920" spans="1:25" hidden="1" x14ac:dyDescent="0.25">
      <c r="A920" s="5" t="s">
        <v>2479</v>
      </c>
      <c r="B920" s="5" t="s">
        <v>2480</v>
      </c>
      <c r="C920" s="5" t="s">
        <v>2462</v>
      </c>
      <c r="D920" s="5">
        <v>180</v>
      </c>
      <c r="E920" s="5" t="s">
        <v>409</v>
      </c>
      <c r="F920" s="5" t="s">
        <v>54</v>
      </c>
      <c r="G920" s="5" t="s">
        <v>410</v>
      </c>
      <c r="H920" s="5" t="s">
        <v>411</v>
      </c>
      <c r="I920" s="5" t="s">
        <v>71</v>
      </c>
      <c r="J920" s="5">
        <v>93998</v>
      </c>
      <c r="K920" s="5">
        <v>2018</v>
      </c>
      <c r="L920" s="5" t="s">
        <v>89</v>
      </c>
      <c r="M920" s="5" t="s">
        <v>90</v>
      </c>
      <c r="N920" s="5" t="s">
        <v>91</v>
      </c>
      <c r="O920" s="5">
        <v>94006.15624457685</v>
      </c>
      <c r="P920" s="5">
        <v>0</v>
      </c>
      <c r="Q920" s="5">
        <v>0</v>
      </c>
      <c r="R920" s="5">
        <v>-8.1562445768504404</v>
      </c>
      <c r="S920" s="5">
        <v>-8.6762877057011551E-5</v>
      </c>
      <c r="T920" s="5">
        <v>-0.2302335856535756</v>
      </c>
      <c r="U920" s="5">
        <v>-2.4194689012769232E-2</v>
      </c>
      <c r="V920" s="5">
        <v>2330.8437554231496</v>
      </c>
      <c r="W920" s="5">
        <v>96337</v>
      </c>
      <c r="X920" s="5">
        <v>94006.15624457685</v>
      </c>
      <c r="Y920" s="5" t="s">
        <v>120</v>
      </c>
    </row>
    <row r="921" spans="1:25" hidden="1" x14ac:dyDescent="0.25">
      <c r="A921" s="5" t="s">
        <v>2481</v>
      </c>
      <c r="B921" s="5" t="s">
        <v>2482</v>
      </c>
      <c r="C921" s="5" t="s">
        <v>2483</v>
      </c>
      <c r="D921" s="5">
        <v>181</v>
      </c>
      <c r="E921" s="5" t="s">
        <v>412</v>
      </c>
      <c r="F921" s="5" t="s">
        <v>54</v>
      </c>
      <c r="G921" s="5" t="s">
        <v>413</v>
      </c>
      <c r="H921" s="5" t="s">
        <v>411</v>
      </c>
      <c r="I921" s="5" t="s">
        <v>11</v>
      </c>
      <c r="J921" s="5">
        <v>5050</v>
      </c>
      <c r="K921" s="5">
        <v>2018</v>
      </c>
      <c r="L921" s="5" t="s">
        <v>89</v>
      </c>
      <c r="M921" s="5" t="s">
        <v>90</v>
      </c>
      <c r="N921" s="5" t="s">
        <v>91</v>
      </c>
      <c r="O921" s="5">
        <v>5050.4381905478103</v>
      </c>
      <c r="P921" s="5">
        <v>0</v>
      </c>
      <c r="Q921" s="5">
        <v>0</v>
      </c>
      <c r="R921" s="5">
        <v>-0.43819054781033628</v>
      </c>
      <c r="S921" s="5">
        <v>-8.67628770569721E-5</v>
      </c>
      <c r="T921" s="5">
        <v>-0.23823125025726311</v>
      </c>
      <c r="U921" s="5">
        <v>-3.4333041960265709E-2</v>
      </c>
      <c r="V921" s="5">
        <v>179.56180945218966</v>
      </c>
      <c r="W921" s="5">
        <v>5230</v>
      </c>
      <c r="X921" s="5">
        <v>5050.4381905478103</v>
      </c>
      <c r="Y921" s="5" t="s">
        <v>104</v>
      </c>
    </row>
    <row r="922" spans="1:25" hidden="1" x14ac:dyDescent="0.25">
      <c r="A922" s="5" t="s">
        <v>2484</v>
      </c>
      <c r="B922" s="5" t="s">
        <v>2485</v>
      </c>
      <c r="C922" s="5" t="s">
        <v>2483</v>
      </c>
      <c r="D922" s="5">
        <v>181</v>
      </c>
      <c r="E922" s="5" t="s">
        <v>412</v>
      </c>
      <c r="F922" s="5" t="s">
        <v>54</v>
      </c>
      <c r="G922" s="5" t="s">
        <v>413</v>
      </c>
      <c r="H922" s="5" t="s">
        <v>411</v>
      </c>
      <c r="I922" s="5" t="s">
        <v>14</v>
      </c>
      <c r="J922" s="5">
        <v>508</v>
      </c>
      <c r="K922" s="5">
        <v>2018</v>
      </c>
      <c r="L922" s="5" t="s">
        <v>89</v>
      </c>
      <c r="M922" s="5" t="s">
        <v>90</v>
      </c>
      <c r="N922" s="5" t="s">
        <v>91</v>
      </c>
      <c r="O922" s="5">
        <v>508.0440793659975</v>
      </c>
      <c r="P922" s="5">
        <v>0</v>
      </c>
      <c r="Q922" s="5">
        <v>0</v>
      </c>
      <c r="R922" s="5">
        <v>-4.4079365997504283E-2</v>
      </c>
      <c r="S922" s="5">
        <v>-8.6762877056873031E-5</v>
      </c>
      <c r="T922" s="5">
        <v>-0.23952216541736604</v>
      </c>
      <c r="U922" s="5">
        <v>-3.5969488869074945E-2</v>
      </c>
      <c r="V922" s="5">
        <v>18.955920634002496</v>
      </c>
      <c r="W922" s="5">
        <v>527</v>
      </c>
      <c r="X922" s="5">
        <v>508.0440793659975</v>
      </c>
      <c r="Y922" s="5" t="s">
        <v>104</v>
      </c>
    </row>
    <row r="923" spans="1:25" hidden="1" x14ac:dyDescent="0.25">
      <c r="A923" s="5" t="s">
        <v>2486</v>
      </c>
      <c r="B923" s="5" t="s">
        <v>2487</v>
      </c>
      <c r="C923" s="5" t="s">
        <v>2483</v>
      </c>
      <c r="D923" s="5">
        <v>181</v>
      </c>
      <c r="E923" s="5" t="s">
        <v>412</v>
      </c>
      <c r="F923" s="5" t="s">
        <v>54</v>
      </c>
      <c r="G923" s="5" t="s">
        <v>413</v>
      </c>
      <c r="H923" s="5" t="s">
        <v>411</v>
      </c>
      <c r="I923" s="5" t="s">
        <v>4</v>
      </c>
      <c r="J923" s="5">
        <v>408</v>
      </c>
      <c r="K923" s="5">
        <v>2018</v>
      </c>
      <c r="L923" s="5" t="s">
        <v>89</v>
      </c>
      <c r="M923" s="5" t="s">
        <v>90</v>
      </c>
      <c r="N923" s="5" t="s">
        <v>91</v>
      </c>
      <c r="O923" s="5">
        <v>408.03540232544691</v>
      </c>
      <c r="P923" s="5">
        <v>0</v>
      </c>
      <c r="Q923" s="5">
        <v>0</v>
      </c>
      <c r="R923" s="5">
        <v>-3.5402325446909799E-2</v>
      </c>
      <c r="S923" s="5">
        <v>-8.6762877057106649E-5</v>
      </c>
      <c r="T923" s="5">
        <v>-0.24618330560853208</v>
      </c>
      <c r="U923" s="5">
        <v>-4.4413577692161803E-2</v>
      </c>
      <c r="V923" s="5">
        <v>18.96459767455309</v>
      </c>
      <c r="W923" s="5">
        <v>427</v>
      </c>
      <c r="X923" s="5">
        <v>408.03540232544691</v>
      </c>
      <c r="Y923" s="5" t="s">
        <v>104</v>
      </c>
    </row>
    <row r="924" spans="1:25" hidden="1" x14ac:dyDescent="0.25">
      <c r="A924" s="5" t="s">
        <v>2488</v>
      </c>
      <c r="B924" s="5" t="s">
        <v>2489</v>
      </c>
      <c r="C924" s="5" t="s">
        <v>2483</v>
      </c>
      <c r="D924" s="5">
        <v>181</v>
      </c>
      <c r="E924" s="5" t="s">
        <v>412</v>
      </c>
      <c r="F924" s="5" t="s">
        <v>54</v>
      </c>
      <c r="G924" s="5" t="s">
        <v>413</v>
      </c>
      <c r="H924" s="5" t="s">
        <v>411</v>
      </c>
      <c r="I924" s="5" t="s">
        <v>119</v>
      </c>
      <c r="J924" s="5">
        <v>609</v>
      </c>
      <c r="K924" s="5">
        <v>2018</v>
      </c>
      <c r="L924" s="5" t="s">
        <v>89</v>
      </c>
      <c r="M924" s="5" t="s">
        <v>90</v>
      </c>
      <c r="N924" s="5" t="s">
        <v>91</v>
      </c>
      <c r="O924" s="5">
        <v>609.05284317695373</v>
      </c>
      <c r="P924" s="5">
        <v>0</v>
      </c>
      <c r="Q924" s="5">
        <v>0</v>
      </c>
      <c r="R924" s="5">
        <v>-5.2843176953729198E-2</v>
      </c>
      <c r="S924" s="5">
        <v>-8.6762877056919312E-5</v>
      </c>
      <c r="T924" s="5">
        <v>-5.793562735659142E-2</v>
      </c>
      <c r="U924" s="5">
        <v>0.19422126113128182</v>
      </c>
      <c r="V924" s="5">
        <v>-99.052843176953729</v>
      </c>
      <c r="W924" s="5">
        <v>510</v>
      </c>
      <c r="X924" s="5">
        <v>609.05284317695373</v>
      </c>
      <c r="Y924" s="5" t="s">
        <v>104</v>
      </c>
    </row>
    <row r="925" spans="1:25" hidden="1" x14ac:dyDescent="0.25">
      <c r="A925" s="5" t="s">
        <v>2490</v>
      </c>
      <c r="B925" s="5" t="s">
        <v>2491</v>
      </c>
      <c r="C925" s="5" t="s">
        <v>2483</v>
      </c>
      <c r="D925" s="5">
        <v>181</v>
      </c>
      <c r="E925" s="5" t="s">
        <v>412</v>
      </c>
      <c r="F925" s="5" t="s">
        <v>54</v>
      </c>
      <c r="G925" s="5" t="s">
        <v>413</v>
      </c>
      <c r="H925" s="5" t="s">
        <v>411</v>
      </c>
      <c r="I925" s="5" t="s">
        <v>9</v>
      </c>
      <c r="J925" s="5">
        <v>3149</v>
      </c>
      <c r="K925" s="5">
        <v>2018</v>
      </c>
      <c r="L925" s="5" t="s">
        <v>89</v>
      </c>
      <c r="M925" s="5" t="s">
        <v>90</v>
      </c>
      <c r="N925" s="5" t="s">
        <v>91</v>
      </c>
      <c r="O925" s="5">
        <v>3149.2732400069413</v>
      </c>
      <c r="P925" s="5">
        <v>0</v>
      </c>
      <c r="Q925" s="5">
        <v>0</v>
      </c>
      <c r="R925" s="5">
        <v>-0.27324000694125061</v>
      </c>
      <c r="S925" s="5">
        <v>-8.6762877056881975E-5</v>
      </c>
      <c r="T925" s="5">
        <v>-0.24717820479594568</v>
      </c>
      <c r="U925" s="5">
        <v>-4.5674775755472345E-2</v>
      </c>
      <c r="V925" s="5">
        <v>150.72675999305875</v>
      </c>
      <c r="W925" s="5">
        <v>3300</v>
      </c>
      <c r="X925" s="5">
        <v>3149.2732400069413</v>
      </c>
      <c r="Y925" s="5" t="s">
        <v>104</v>
      </c>
    </row>
    <row r="926" spans="1:25" hidden="1" x14ac:dyDescent="0.25">
      <c r="A926" s="5" t="s">
        <v>2492</v>
      </c>
      <c r="B926" s="5" t="s">
        <v>2493</v>
      </c>
      <c r="C926" s="5" t="s">
        <v>2483</v>
      </c>
      <c r="D926" s="5">
        <v>181</v>
      </c>
      <c r="E926" s="5" t="s">
        <v>412</v>
      </c>
      <c r="F926" s="5" t="s">
        <v>54</v>
      </c>
      <c r="G926" s="5" t="s">
        <v>413</v>
      </c>
      <c r="H926" s="5" t="s">
        <v>411</v>
      </c>
      <c r="I926" s="5" t="s">
        <v>95</v>
      </c>
      <c r="J926" s="5">
        <v>9115</v>
      </c>
      <c r="K926" s="5">
        <v>2018</v>
      </c>
      <c r="L926" s="5" t="s">
        <v>89</v>
      </c>
      <c r="M926" s="5" t="s">
        <v>90</v>
      </c>
      <c r="N926" s="5" t="s">
        <v>91</v>
      </c>
      <c r="O926" s="5">
        <v>9115.790912246197</v>
      </c>
      <c r="P926" s="5">
        <v>0</v>
      </c>
      <c r="Q926" s="5">
        <v>0</v>
      </c>
      <c r="R926" s="5">
        <v>-0.79091224619696732</v>
      </c>
      <c r="S926" s="5">
        <v>-8.6762877057047465E-5</v>
      </c>
      <c r="T926" s="5">
        <v>-0.2417741424864932</v>
      </c>
      <c r="U926" s="5">
        <v>-3.8824239535407319E-2</v>
      </c>
      <c r="V926" s="5">
        <v>368.20908775380303</v>
      </c>
      <c r="W926" s="5">
        <v>9484</v>
      </c>
      <c r="X926" s="5">
        <v>9115.790912246197</v>
      </c>
      <c r="Y926" s="5" t="s">
        <v>104</v>
      </c>
    </row>
    <row r="927" spans="1:25" hidden="1" x14ac:dyDescent="0.25">
      <c r="A927" s="5" t="s">
        <v>2494</v>
      </c>
      <c r="B927" s="5" t="s">
        <v>2495</v>
      </c>
      <c r="C927" s="5" t="s">
        <v>2483</v>
      </c>
      <c r="D927" s="5">
        <v>181</v>
      </c>
      <c r="E927" s="5" t="s">
        <v>412</v>
      </c>
      <c r="F927" s="5" t="s">
        <v>54</v>
      </c>
      <c r="G927" s="5" t="s">
        <v>413</v>
      </c>
      <c r="H927" s="5" t="s">
        <v>411</v>
      </c>
      <c r="I927" s="5" t="s">
        <v>71</v>
      </c>
      <c r="J927" s="5">
        <v>9724</v>
      </c>
      <c r="K927" s="5">
        <v>2018</v>
      </c>
      <c r="L927" s="5" t="s">
        <v>89</v>
      </c>
      <c r="M927" s="5" t="s">
        <v>90</v>
      </c>
      <c r="N927" s="5" t="s">
        <v>91</v>
      </c>
      <c r="O927" s="5">
        <v>9724.8437554231496</v>
      </c>
      <c r="P927" s="5">
        <v>0</v>
      </c>
      <c r="Q927" s="5">
        <v>0</v>
      </c>
      <c r="R927" s="5">
        <v>-0.84375542314955965</v>
      </c>
      <c r="S927" s="5">
        <v>-8.6762877056922538E-5</v>
      </c>
      <c r="T927" s="5">
        <v>-0.23239274937900375</v>
      </c>
      <c r="U927" s="5">
        <v>-2.6931783527801727E-2</v>
      </c>
      <c r="V927" s="5">
        <v>269.15624457685044</v>
      </c>
      <c r="W927" s="5">
        <v>9994</v>
      </c>
      <c r="X927" s="5">
        <v>9724.8437554231496</v>
      </c>
      <c r="Y927" s="5" t="s">
        <v>104</v>
      </c>
    </row>
    <row r="928" spans="1:25" hidden="1" x14ac:dyDescent="0.25">
      <c r="A928" s="5" t="s">
        <v>2496</v>
      </c>
      <c r="B928" s="5" t="s">
        <v>2497</v>
      </c>
      <c r="C928" s="5" t="s">
        <v>2498</v>
      </c>
      <c r="D928" s="5">
        <v>182</v>
      </c>
      <c r="E928" s="5" t="s">
        <v>414</v>
      </c>
      <c r="F928" s="5" t="s">
        <v>54</v>
      </c>
      <c r="G928" s="5" t="s">
        <v>415</v>
      </c>
      <c r="H928" s="5" t="s">
        <v>118</v>
      </c>
      <c r="I928" s="5" t="s">
        <v>16</v>
      </c>
      <c r="J928" s="5">
        <v>6</v>
      </c>
      <c r="K928" s="5">
        <v>2018</v>
      </c>
      <c r="L928" s="5" t="s">
        <v>89</v>
      </c>
      <c r="M928" s="5" t="s">
        <v>90</v>
      </c>
      <c r="N928" s="5" t="s">
        <v>91</v>
      </c>
      <c r="O928" s="5" t="s">
        <v>92</v>
      </c>
      <c r="P928" s="5" t="s">
        <v>93</v>
      </c>
      <c r="Q928" s="5" t="s">
        <v>93</v>
      </c>
      <c r="R928" s="5" t="s">
        <v>93</v>
      </c>
      <c r="S928" s="5" t="s">
        <v>93</v>
      </c>
      <c r="T928" s="5" t="s">
        <v>93</v>
      </c>
      <c r="U928" s="5" t="s">
        <v>93</v>
      </c>
      <c r="V928" s="5" t="s">
        <v>93</v>
      </c>
      <c r="W928" s="5" t="s">
        <v>93</v>
      </c>
      <c r="X928" s="5">
        <v>6</v>
      </c>
      <c r="Y928" s="5" t="s">
        <v>104</v>
      </c>
    </row>
    <row r="929" spans="1:25" hidden="1" x14ac:dyDescent="0.25">
      <c r="A929" s="5" t="s">
        <v>2499</v>
      </c>
      <c r="B929" s="5" t="s">
        <v>2500</v>
      </c>
      <c r="C929" s="5" t="s">
        <v>2498</v>
      </c>
      <c r="D929" s="5">
        <v>182</v>
      </c>
      <c r="E929" s="5" t="s">
        <v>414</v>
      </c>
      <c r="F929" s="5" t="s">
        <v>54</v>
      </c>
      <c r="G929" s="5" t="s">
        <v>415</v>
      </c>
      <c r="H929" s="5" t="s">
        <v>118</v>
      </c>
      <c r="I929" s="5" t="s">
        <v>11</v>
      </c>
      <c r="J929" s="5">
        <v>1245</v>
      </c>
      <c r="K929" s="5">
        <v>2018</v>
      </c>
      <c r="L929" s="5" t="s">
        <v>89</v>
      </c>
      <c r="M929" s="5" t="s">
        <v>90</v>
      </c>
      <c r="N929" s="5" t="s">
        <v>91</v>
      </c>
      <c r="O929" s="5" t="s">
        <v>92</v>
      </c>
      <c r="P929" s="5" t="s">
        <v>93</v>
      </c>
      <c r="Q929" s="5" t="s">
        <v>93</v>
      </c>
      <c r="R929" s="5" t="s">
        <v>93</v>
      </c>
      <c r="S929" s="5" t="s">
        <v>93</v>
      </c>
      <c r="T929" s="5" t="s">
        <v>93</v>
      </c>
      <c r="U929" s="5" t="s">
        <v>93</v>
      </c>
      <c r="V929" s="5" t="s">
        <v>93</v>
      </c>
      <c r="W929" s="5" t="s">
        <v>93</v>
      </c>
      <c r="X929" s="5">
        <v>1245</v>
      </c>
      <c r="Y929" s="5" t="s">
        <v>104</v>
      </c>
    </row>
    <row r="930" spans="1:25" hidden="1" x14ac:dyDescent="0.25">
      <c r="A930" s="5" t="s">
        <v>2501</v>
      </c>
      <c r="B930" s="5" t="s">
        <v>2502</v>
      </c>
      <c r="C930" s="5" t="s">
        <v>2498</v>
      </c>
      <c r="D930" s="5">
        <v>182</v>
      </c>
      <c r="E930" s="5" t="s">
        <v>414</v>
      </c>
      <c r="F930" s="5" t="s">
        <v>54</v>
      </c>
      <c r="G930" s="5" t="s">
        <v>415</v>
      </c>
      <c r="H930" s="5" t="s">
        <v>118</v>
      </c>
      <c r="I930" s="5" t="s">
        <v>4</v>
      </c>
      <c r="J930" s="5">
        <v>1491</v>
      </c>
      <c r="K930" s="5">
        <v>2018</v>
      </c>
      <c r="L930" s="5" t="s">
        <v>89</v>
      </c>
      <c r="M930" s="5" t="s">
        <v>90</v>
      </c>
      <c r="N930" s="5" t="s">
        <v>91</v>
      </c>
      <c r="O930" s="5" t="s">
        <v>92</v>
      </c>
      <c r="P930" s="5" t="s">
        <v>93</v>
      </c>
      <c r="Q930" s="5" t="s">
        <v>93</v>
      </c>
      <c r="R930" s="5" t="s">
        <v>93</v>
      </c>
      <c r="S930" s="5" t="s">
        <v>93</v>
      </c>
      <c r="T930" s="5" t="s">
        <v>93</v>
      </c>
      <c r="U930" s="5" t="s">
        <v>93</v>
      </c>
      <c r="V930" s="5" t="s">
        <v>93</v>
      </c>
      <c r="W930" s="5" t="s">
        <v>93</v>
      </c>
      <c r="X930" s="5">
        <v>1491</v>
      </c>
      <c r="Y930" s="5" t="s">
        <v>104</v>
      </c>
    </row>
    <row r="931" spans="1:25" hidden="1" x14ac:dyDescent="0.25">
      <c r="A931" s="5" t="s">
        <v>2503</v>
      </c>
      <c r="B931" s="5" t="s">
        <v>2504</v>
      </c>
      <c r="C931" s="5" t="s">
        <v>2498</v>
      </c>
      <c r="D931" s="5">
        <v>182</v>
      </c>
      <c r="E931" s="5" t="s">
        <v>414</v>
      </c>
      <c r="F931" s="5" t="s">
        <v>54</v>
      </c>
      <c r="G931" s="5" t="s">
        <v>415</v>
      </c>
      <c r="H931" s="5" t="s">
        <v>118</v>
      </c>
      <c r="I931" s="5" t="s">
        <v>9</v>
      </c>
      <c r="J931" s="5">
        <v>434</v>
      </c>
      <c r="K931" s="5">
        <v>2018</v>
      </c>
      <c r="L931" s="5" t="s">
        <v>89</v>
      </c>
      <c r="M931" s="5" t="s">
        <v>90</v>
      </c>
      <c r="N931" s="5" t="s">
        <v>91</v>
      </c>
      <c r="O931" s="5" t="s">
        <v>92</v>
      </c>
      <c r="P931" s="5" t="s">
        <v>93</v>
      </c>
      <c r="Q931" s="5" t="s">
        <v>93</v>
      </c>
      <c r="R931" s="5" t="s">
        <v>93</v>
      </c>
      <c r="S931" s="5" t="s">
        <v>93</v>
      </c>
      <c r="T931" s="5" t="s">
        <v>93</v>
      </c>
      <c r="U931" s="5" t="s">
        <v>93</v>
      </c>
      <c r="V931" s="5" t="s">
        <v>93</v>
      </c>
      <c r="W931" s="5" t="s">
        <v>93</v>
      </c>
      <c r="X931" s="5">
        <v>434</v>
      </c>
      <c r="Y931" s="5" t="s">
        <v>104</v>
      </c>
    </row>
    <row r="932" spans="1:25" hidden="1" x14ac:dyDescent="0.25">
      <c r="A932" s="5" t="s">
        <v>2505</v>
      </c>
      <c r="B932" s="5" t="s">
        <v>2506</v>
      </c>
      <c r="C932" s="5" t="s">
        <v>2498</v>
      </c>
      <c r="D932" s="5">
        <v>182</v>
      </c>
      <c r="E932" s="5" t="s">
        <v>414</v>
      </c>
      <c r="F932" s="5" t="s">
        <v>54</v>
      </c>
      <c r="G932" s="5" t="s">
        <v>415</v>
      </c>
      <c r="H932" s="5" t="s">
        <v>118</v>
      </c>
      <c r="I932" s="5" t="s">
        <v>95</v>
      </c>
      <c r="J932" s="5">
        <v>3176</v>
      </c>
      <c r="K932" s="5">
        <v>2018</v>
      </c>
      <c r="L932" s="5" t="s">
        <v>89</v>
      </c>
      <c r="M932" s="5" t="s">
        <v>90</v>
      </c>
      <c r="N932" s="5" t="s">
        <v>91</v>
      </c>
      <c r="O932" s="5" t="s">
        <v>92</v>
      </c>
      <c r="P932" s="5" t="s">
        <v>93</v>
      </c>
      <c r="Q932" s="5" t="s">
        <v>93</v>
      </c>
      <c r="R932" s="5" t="s">
        <v>93</v>
      </c>
      <c r="S932" s="5" t="s">
        <v>93</v>
      </c>
      <c r="T932" s="5" t="s">
        <v>93</v>
      </c>
      <c r="U932" s="5" t="s">
        <v>93</v>
      </c>
      <c r="V932" s="5" t="s">
        <v>93</v>
      </c>
      <c r="W932" s="5" t="s">
        <v>93</v>
      </c>
      <c r="X932" s="5">
        <v>3176</v>
      </c>
      <c r="Y932" s="5" t="s">
        <v>104</v>
      </c>
    </row>
    <row r="933" spans="1:25" hidden="1" x14ac:dyDescent="0.25">
      <c r="A933" s="5" t="s">
        <v>2507</v>
      </c>
      <c r="B933" s="5" t="s">
        <v>2508</v>
      </c>
      <c r="C933" s="5" t="s">
        <v>2498</v>
      </c>
      <c r="D933" s="5">
        <v>182</v>
      </c>
      <c r="E933" s="5" t="s">
        <v>414</v>
      </c>
      <c r="F933" s="5" t="s">
        <v>54</v>
      </c>
      <c r="G933" s="5" t="s">
        <v>415</v>
      </c>
      <c r="H933" s="5" t="s">
        <v>118</v>
      </c>
      <c r="I933" s="5" t="s">
        <v>71</v>
      </c>
      <c r="J933" s="5">
        <v>3176</v>
      </c>
      <c r="K933" s="5">
        <v>2018</v>
      </c>
      <c r="L933" s="5" t="s">
        <v>89</v>
      </c>
      <c r="M933" s="5" t="s">
        <v>90</v>
      </c>
      <c r="N933" s="5" t="s">
        <v>91</v>
      </c>
      <c r="O933" s="5" t="s">
        <v>92</v>
      </c>
      <c r="P933" s="5" t="s">
        <v>93</v>
      </c>
      <c r="Q933" s="5" t="s">
        <v>93</v>
      </c>
      <c r="R933" s="5" t="s">
        <v>93</v>
      </c>
      <c r="S933" s="5" t="s">
        <v>93</v>
      </c>
      <c r="T933" s="5" t="s">
        <v>93</v>
      </c>
      <c r="U933" s="5" t="s">
        <v>93</v>
      </c>
      <c r="V933" s="5" t="s">
        <v>93</v>
      </c>
      <c r="W933" s="5" t="s">
        <v>93</v>
      </c>
      <c r="X933" s="5">
        <v>3176</v>
      </c>
      <c r="Y933" s="5" t="s">
        <v>104</v>
      </c>
    </row>
    <row r="934" spans="1:25" hidden="1" x14ac:dyDescent="0.25">
      <c r="A934" s="5" t="s">
        <v>2509</v>
      </c>
      <c r="B934" s="5" t="s">
        <v>2510</v>
      </c>
      <c r="C934" s="5" t="s">
        <v>2511</v>
      </c>
      <c r="D934" s="5">
        <v>183</v>
      </c>
      <c r="E934" s="5" t="s">
        <v>416</v>
      </c>
      <c r="F934" s="5" t="s">
        <v>417</v>
      </c>
      <c r="G934" s="5" t="s">
        <v>106</v>
      </c>
      <c r="H934" s="5" t="s">
        <v>200</v>
      </c>
      <c r="I934" s="5" t="s">
        <v>15</v>
      </c>
      <c r="J934" s="5">
        <v>0</v>
      </c>
      <c r="K934" s="5">
        <v>2018</v>
      </c>
      <c r="L934" s="5" t="s">
        <v>89</v>
      </c>
      <c r="M934" s="5" t="s">
        <v>90</v>
      </c>
      <c r="N934" s="5" t="s">
        <v>91</v>
      </c>
      <c r="O934" s="5" t="s">
        <v>92</v>
      </c>
      <c r="P934" s="5" t="s">
        <v>93</v>
      </c>
      <c r="Q934" s="5" t="s">
        <v>93</v>
      </c>
      <c r="R934" s="5" t="s">
        <v>93</v>
      </c>
      <c r="S934" s="5" t="s">
        <v>93</v>
      </c>
      <c r="T934" s="5" t="s">
        <v>93</v>
      </c>
      <c r="U934" s="5" t="s">
        <v>93</v>
      </c>
      <c r="V934" s="5" t="s">
        <v>93</v>
      </c>
      <c r="W934" s="5" t="s">
        <v>93</v>
      </c>
      <c r="X934" s="5">
        <v>0</v>
      </c>
      <c r="Y934" s="5" t="s">
        <v>104</v>
      </c>
    </row>
    <row r="935" spans="1:25" hidden="1" x14ac:dyDescent="0.25">
      <c r="A935" s="5" t="s">
        <v>2512</v>
      </c>
      <c r="B935" s="5" t="s">
        <v>2513</v>
      </c>
      <c r="C935" s="5" t="s">
        <v>2511</v>
      </c>
      <c r="D935" s="5">
        <v>183</v>
      </c>
      <c r="E935" s="5" t="s">
        <v>416</v>
      </c>
      <c r="F935" s="5" t="s">
        <v>417</v>
      </c>
      <c r="G935" s="5" t="s">
        <v>106</v>
      </c>
      <c r="H935" s="5" t="s">
        <v>200</v>
      </c>
      <c r="I935" s="5" t="s">
        <v>95</v>
      </c>
      <c r="J935" s="5">
        <v>0</v>
      </c>
      <c r="K935" s="5">
        <v>2018</v>
      </c>
      <c r="L935" s="5" t="s">
        <v>89</v>
      </c>
      <c r="M935" s="5" t="s">
        <v>90</v>
      </c>
      <c r="N935" s="5" t="s">
        <v>91</v>
      </c>
      <c r="O935" s="5" t="s">
        <v>92</v>
      </c>
      <c r="P935" s="5" t="s">
        <v>93</v>
      </c>
      <c r="Q935" s="5" t="s">
        <v>93</v>
      </c>
      <c r="R935" s="5" t="s">
        <v>93</v>
      </c>
      <c r="S935" s="5" t="s">
        <v>93</v>
      </c>
      <c r="T935" s="5" t="s">
        <v>93</v>
      </c>
      <c r="U935" s="5" t="s">
        <v>93</v>
      </c>
      <c r="V935" s="5" t="s">
        <v>93</v>
      </c>
      <c r="W935" s="5" t="s">
        <v>93</v>
      </c>
      <c r="X935" s="5">
        <v>0</v>
      </c>
      <c r="Y935" s="5" t="s">
        <v>104</v>
      </c>
    </row>
    <row r="936" spans="1:25" hidden="1" x14ac:dyDescent="0.25">
      <c r="A936" s="5" t="s">
        <v>2514</v>
      </c>
      <c r="B936" s="5" t="s">
        <v>2515</v>
      </c>
      <c r="C936" s="5" t="s">
        <v>2511</v>
      </c>
      <c r="D936" s="5">
        <v>183</v>
      </c>
      <c r="E936" s="5" t="s">
        <v>416</v>
      </c>
      <c r="F936" s="5" t="s">
        <v>417</v>
      </c>
      <c r="G936" s="5" t="s">
        <v>106</v>
      </c>
      <c r="H936" s="5" t="s">
        <v>200</v>
      </c>
      <c r="I936" s="5" t="s">
        <v>71</v>
      </c>
      <c r="J936" s="5" t="s">
        <v>121</v>
      </c>
      <c r="K936" s="5">
        <v>2018</v>
      </c>
      <c r="L936" s="5" t="s">
        <v>89</v>
      </c>
      <c r="M936" s="5" t="s">
        <v>90</v>
      </c>
      <c r="N936" s="5" t="s">
        <v>91</v>
      </c>
      <c r="O936" s="5" t="s">
        <v>92</v>
      </c>
      <c r="P936" s="5" t="s">
        <v>93</v>
      </c>
      <c r="Q936" s="5" t="s">
        <v>93</v>
      </c>
      <c r="R936" s="5" t="s">
        <v>93</v>
      </c>
      <c r="S936" s="5" t="s">
        <v>93</v>
      </c>
      <c r="T936" s="5" t="s">
        <v>93</v>
      </c>
      <c r="U936" s="5" t="s">
        <v>93</v>
      </c>
      <c r="V936" s="5" t="s">
        <v>93</v>
      </c>
      <c r="W936" s="5" t="s">
        <v>93</v>
      </c>
      <c r="X936" s="5" t="s">
        <v>121</v>
      </c>
      <c r="Y936" s="5" t="s">
        <v>104</v>
      </c>
    </row>
    <row r="937" spans="1:25" hidden="1" x14ac:dyDescent="0.25">
      <c r="A937" s="5" t="s">
        <v>2516</v>
      </c>
      <c r="B937" s="5" t="s">
        <v>2517</v>
      </c>
      <c r="C937" s="5" t="s">
        <v>2511</v>
      </c>
      <c r="D937" s="5">
        <v>183</v>
      </c>
      <c r="E937" s="5" t="s">
        <v>416</v>
      </c>
      <c r="F937" s="5" t="s">
        <v>417</v>
      </c>
      <c r="G937" s="5" t="s">
        <v>106</v>
      </c>
      <c r="H937" s="5" t="s">
        <v>200</v>
      </c>
      <c r="I937" s="5" t="s">
        <v>9</v>
      </c>
      <c r="J937" s="5">
        <v>0</v>
      </c>
      <c r="K937" s="5">
        <v>2018</v>
      </c>
      <c r="L937" s="5" t="s">
        <v>89</v>
      </c>
      <c r="M937" s="5" t="s">
        <v>90</v>
      </c>
      <c r="N937" s="5" t="s">
        <v>91</v>
      </c>
      <c r="O937" s="5" t="s">
        <v>92</v>
      </c>
      <c r="P937" s="5" t="s">
        <v>93</v>
      </c>
      <c r="Q937" s="5" t="s">
        <v>93</v>
      </c>
      <c r="R937" s="5" t="s">
        <v>93</v>
      </c>
      <c r="S937" s="5" t="s">
        <v>93</v>
      </c>
      <c r="T937" s="5" t="s">
        <v>93</v>
      </c>
      <c r="U937" s="5" t="s">
        <v>93</v>
      </c>
      <c r="V937" s="5" t="s">
        <v>93</v>
      </c>
      <c r="W937" s="5" t="s">
        <v>93</v>
      </c>
      <c r="X937" s="5">
        <v>0</v>
      </c>
      <c r="Y937" s="5" t="s">
        <v>104</v>
      </c>
    </row>
    <row r="938" spans="1:25" hidden="1" x14ac:dyDescent="0.25">
      <c r="A938" s="5" t="s">
        <v>2518</v>
      </c>
      <c r="B938" s="5" t="s">
        <v>2519</v>
      </c>
      <c r="C938" s="5" t="s">
        <v>2520</v>
      </c>
      <c r="D938" s="5">
        <v>184</v>
      </c>
      <c r="E938" s="5" t="s">
        <v>486</v>
      </c>
      <c r="F938" s="5" t="s">
        <v>417</v>
      </c>
      <c r="G938" s="5" t="s">
        <v>487</v>
      </c>
      <c r="H938" s="5" t="s">
        <v>200</v>
      </c>
      <c r="I938" s="5" t="s">
        <v>15</v>
      </c>
      <c r="J938" s="5">
        <v>0</v>
      </c>
      <c r="K938" s="5">
        <v>2018</v>
      </c>
      <c r="L938" s="5" t="s">
        <v>89</v>
      </c>
      <c r="M938" s="5" t="s">
        <v>90</v>
      </c>
      <c r="N938" s="5" t="s">
        <v>488</v>
      </c>
      <c r="O938" s="5" t="s">
        <v>92</v>
      </c>
      <c r="P938" s="5" t="s">
        <v>93</v>
      </c>
      <c r="Q938" s="5" t="s">
        <v>93</v>
      </c>
      <c r="R938" s="5" t="s">
        <v>93</v>
      </c>
      <c r="S938" s="5" t="s">
        <v>93</v>
      </c>
      <c r="T938" s="5" t="s">
        <v>93</v>
      </c>
      <c r="U938" s="5" t="s">
        <v>93</v>
      </c>
      <c r="V938" s="5" t="s">
        <v>93</v>
      </c>
      <c r="W938" s="5" t="s">
        <v>93</v>
      </c>
      <c r="X938" s="5">
        <v>0</v>
      </c>
      <c r="Y938" s="5" t="s">
        <v>109</v>
      </c>
    </row>
    <row r="939" spans="1:25" hidden="1" x14ac:dyDescent="0.25">
      <c r="A939" s="5" t="s">
        <v>2521</v>
      </c>
      <c r="B939" s="5" t="s">
        <v>2522</v>
      </c>
      <c r="C939" s="5" t="s">
        <v>2520</v>
      </c>
      <c r="D939" s="5">
        <v>184</v>
      </c>
      <c r="E939" s="5" t="s">
        <v>486</v>
      </c>
      <c r="F939" s="5" t="s">
        <v>417</v>
      </c>
      <c r="G939" s="5" t="s">
        <v>487</v>
      </c>
      <c r="H939" s="5" t="s">
        <v>200</v>
      </c>
      <c r="I939" s="5" t="s">
        <v>95</v>
      </c>
      <c r="J939" s="5">
        <v>0</v>
      </c>
      <c r="K939" s="5">
        <v>2018</v>
      </c>
      <c r="L939" s="5" t="s">
        <v>89</v>
      </c>
      <c r="M939" s="5" t="s">
        <v>90</v>
      </c>
      <c r="N939" s="5" t="s">
        <v>488</v>
      </c>
      <c r="O939" s="5" t="s">
        <v>92</v>
      </c>
      <c r="P939" s="5" t="s">
        <v>93</v>
      </c>
      <c r="Q939" s="5" t="s">
        <v>93</v>
      </c>
      <c r="R939" s="5" t="s">
        <v>93</v>
      </c>
      <c r="S939" s="5" t="s">
        <v>93</v>
      </c>
      <c r="T939" s="5" t="s">
        <v>93</v>
      </c>
      <c r="U939" s="5" t="s">
        <v>93</v>
      </c>
      <c r="V939" s="5" t="s">
        <v>93</v>
      </c>
      <c r="W939" s="5" t="s">
        <v>93</v>
      </c>
      <c r="X939" s="5">
        <v>0</v>
      </c>
      <c r="Y939" s="5" t="s">
        <v>109</v>
      </c>
    </row>
    <row r="940" spans="1:25" hidden="1" x14ac:dyDescent="0.25">
      <c r="A940" s="5" t="s">
        <v>2523</v>
      </c>
      <c r="B940" s="5" t="s">
        <v>2524</v>
      </c>
      <c r="C940" s="5" t="s">
        <v>2520</v>
      </c>
      <c r="D940" s="5">
        <v>184</v>
      </c>
      <c r="E940" s="5" t="s">
        <v>486</v>
      </c>
      <c r="F940" s="5" t="s">
        <v>417</v>
      </c>
      <c r="G940" s="5" t="s">
        <v>487</v>
      </c>
      <c r="H940" s="5" t="s">
        <v>200</v>
      </c>
      <c r="I940" s="5" t="s">
        <v>14</v>
      </c>
      <c r="J940" s="5">
        <v>0</v>
      </c>
      <c r="K940" s="5">
        <v>2018</v>
      </c>
      <c r="L940" s="5" t="s">
        <v>89</v>
      </c>
      <c r="M940" s="5" t="s">
        <v>90</v>
      </c>
      <c r="N940" s="5" t="s">
        <v>488</v>
      </c>
      <c r="O940" s="5" t="s">
        <v>92</v>
      </c>
      <c r="P940" s="5" t="s">
        <v>93</v>
      </c>
      <c r="Q940" s="5" t="s">
        <v>93</v>
      </c>
      <c r="R940" s="5" t="s">
        <v>93</v>
      </c>
      <c r="S940" s="5" t="s">
        <v>93</v>
      </c>
      <c r="T940" s="5" t="s">
        <v>93</v>
      </c>
      <c r="U940" s="5" t="s">
        <v>93</v>
      </c>
      <c r="V940" s="5" t="s">
        <v>93</v>
      </c>
      <c r="W940" s="5" t="s">
        <v>93</v>
      </c>
      <c r="X940" s="5">
        <v>0</v>
      </c>
      <c r="Y940" s="5" t="s">
        <v>109</v>
      </c>
    </row>
    <row r="941" spans="1:25" hidden="1" x14ac:dyDescent="0.25">
      <c r="A941" s="5" t="s">
        <v>2525</v>
      </c>
      <c r="B941" s="5" t="s">
        <v>2526</v>
      </c>
      <c r="C941" s="5" t="s">
        <v>2520</v>
      </c>
      <c r="D941" s="5">
        <v>184</v>
      </c>
      <c r="E941" s="5" t="s">
        <v>486</v>
      </c>
      <c r="F941" s="5" t="s">
        <v>417</v>
      </c>
      <c r="G941" s="5" t="s">
        <v>487</v>
      </c>
      <c r="H941" s="5" t="s">
        <v>200</v>
      </c>
      <c r="I941" s="5" t="s">
        <v>7</v>
      </c>
      <c r="J941" s="5">
        <v>0</v>
      </c>
      <c r="K941" s="5">
        <v>2018</v>
      </c>
      <c r="L941" s="5" t="s">
        <v>89</v>
      </c>
      <c r="M941" s="5" t="s">
        <v>90</v>
      </c>
      <c r="N941" s="5" t="s">
        <v>488</v>
      </c>
      <c r="O941" s="5" t="s">
        <v>92</v>
      </c>
      <c r="P941" s="5" t="s">
        <v>93</v>
      </c>
      <c r="Q941" s="5" t="s">
        <v>93</v>
      </c>
      <c r="R941" s="5" t="s">
        <v>93</v>
      </c>
      <c r="S941" s="5" t="s">
        <v>93</v>
      </c>
      <c r="T941" s="5" t="s">
        <v>93</v>
      </c>
      <c r="U941" s="5" t="s">
        <v>93</v>
      </c>
      <c r="V941" s="5" t="s">
        <v>93</v>
      </c>
      <c r="W941" s="5" t="s">
        <v>93</v>
      </c>
      <c r="X941" s="5">
        <v>0</v>
      </c>
      <c r="Y941" s="5" t="s">
        <v>109</v>
      </c>
    </row>
    <row r="942" spans="1:25" hidden="1" x14ac:dyDescent="0.25">
      <c r="A942" s="5" t="s">
        <v>2527</v>
      </c>
      <c r="B942" s="5" t="s">
        <v>2528</v>
      </c>
      <c r="C942" s="5" t="s">
        <v>2520</v>
      </c>
      <c r="D942" s="5">
        <v>184</v>
      </c>
      <c r="E942" s="5" t="s">
        <v>486</v>
      </c>
      <c r="F942" s="5" t="s">
        <v>417</v>
      </c>
      <c r="G942" s="5" t="s">
        <v>487</v>
      </c>
      <c r="H942" s="5" t="s">
        <v>200</v>
      </c>
      <c r="I942" s="5" t="s">
        <v>71</v>
      </c>
      <c r="J942" s="5">
        <v>0</v>
      </c>
      <c r="K942" s="5">
        <v>2018</v>
      </c>
      <c r="L942" s="5" t="s">
        <v>89</v>
      </c>
      <c r="M942" s="5" t="s">
        <v>90</v>
      </c>
      <c r="N942" s="5" t="s">
        <v>488</v>
      </c>
      <c r="O942" s="5" t="s">
        <v>92</v>
      </c>
      <c r="P942" s="5" t="s">
        <v>93</v>
      </c>
      <c r="Q942" s="5" t="s">
        <v>93</v>
      </c>
      <c r="R942" s="5" t="s">
        <v>93</v>
      </c>
      <c r="S942" s="5" t="s">
        <v>93</v>
      </c>
      <c r="T942" s="5" t="s">
        <v>93</v>
      </c>
      <c r="U942" s="5" t="s">
        <v>93</v>
      </c>
      <c r="V942" s="5" t="s">
        <v>93</v>
      </c>
      <c r="W942" s="5" t="s">
        <v>93</v>
      </c>
      <c r="X942" s="5">
        <v>0</v>
      </c>
      <c r="Y942" s="5" t="s">
        <v>109</v>
      </c>
    </row>
    <row r="943" spans="1:25" hidden="1" x14ac:dyDescent="0.25">
      <c r="A943" s="5" t="s">
        <v>2529</v>
      </c>
      <c r="B943" s="5" t="s">
        <v>2530</v>
      </c>
      <c r="C943" s="5" t="s">
        <v>2520</v>
      </c>
      <c r="D943" s="5">
        <v>184</v>
      </c>
      <c r="E943" s="5" t="s">
        <v>486</v>
      </c>
      <c r="F943" s="5" t="s">
        <v>417</v>
      </c>
      <c r="G943" s="5" t="s">
        <v>487</v>
      </c>
      <c r="H943" s="5" t="s">
        <v>200</v>
      </c>
      <c r="I943" s="5" t="s">
        <v>9</v>
      </c>
      <c r="J943" s="5">
        <v>0</v>
      </c>
      <c r="K943" s="5">
        <v>2018</v>
      </c>
      <c r="L943" s="5" t="s">
        <v>89</v>
      </c>
      <c r="M943" s="5" t="s">
        <v>90</v>
      </c>
      <c r="N943" s="5" t="s">
        <v>488</v>
      </c>
      <c r="O943" s="5" t="s">
        <v>92</v>
      </c>
      <c r="P943" s="5" t="s">
        <v>93</v>
      </c>
      <c r="Q943" s="5" t="s">
        <v>93</v>
      </c>
      <c r="R943" s="5" t="s">
        <v>93</v>
      </c>
      <c r="S943" s="5" t="s">
        <v>93</v>
      </c>
      <c r="T943" s="5" t="s">
        <v>93</v>
      </c>
      <c r="U943" s="5" t="s">
        <v>93</v>
      </c>
      <c r="V943" s="5" t="s">
        <v>93</v>
      </c>
      <c r="W943" s="5" t="s">
        <v>93</v>
      </c>
      <c r="X943" s="5">
        <v>0</v>
      </c>
      <c r="Y943" s="5" t="s">
        <v>109</v>
      </c>
    </row>
    <row r="944" spans="1:25" hidden="1" x14ac:dyDescent="0.25">
      <c r="A944" s="5" t="s">
        <v>2531</v>
      </c>
      <c r="B944" s="5" t="s">
        <v>2532</v>
      </c>
      <c r="C944" s="5" t="s">
        <v>2533</v>
      </c>
      <c r="D944" s="5">
        <v>185</v>
      </c>
      <c r="E944" s="5" t="s">
        <v>418</v>
      </c>
      <c r="F944" s="5" t="s">
        <v>419</v>
      </c>
      <c r="G944" s="5" t="s">
        <v>420</v>
      </c>
      <c r="H944" s="5">
        <v>0</v>
      </c>
      <c r="I944" s="5" t="s">
        <v>15</v>
      </c>
      <c r="J944" s="5">
        <v>37</v>
      </c>
      <c r="K944" s="5">
        <v>2018</v>
      </c>
      <c r="L944" s="5" t="s">
        <v>89</v>
      </c>
      <c r="M944" s="5" t="s">
        <v>90</v>
      </c>
      <c r="N944" s="5" t="s">
        <v>91</v>
      </c>
      <c r="O944" s="5" t="s">
        <v>92</v>
      </c>
      <c r="P944" s="5" t="s">
        <v>93</v>
      </c>
      <c r="Q944" s="5" t="s">
        <v>93</v>
      </c>
      <c r="R944" s="5" t="s">
        <v>93</v>
      </c>
      <c r="S944" s="5" t="s">
        <v>93</v>
      </c>
      <c r="T944" s="5" t="s">
        <v>93</v>
      </c>
      <c r="U944" s="5" t="s">
        <v>93</v>
      </c>
      <c r="V944" s="5" t="s">
        <v>93</v>
      </c>
      <c r="W944" s="5" t="s">
        <v>93</v>
      </c>
      <c r="X944" s="5">
        <v>37</v>
      </c>
      <c r="Y944" s="5" t="s">
        <v>109</v>
      </c>
    </row>
    <row r="945" spans="1:25" hidden="1" x14ac:dyDescent="0.25">
      <c r="A945" s="5" t="s">
        <v>2534</v>
      </c>
      <c r="B945" s="5" t="s">
        <v>2535</v>
      </c>
      <c r="C945" s="5" t="s">
        <v>2533</v>
      </c>
      <c r="D945" s="5">
        <v>185</v>
      </c>
      <c r="E945" s="5" t="s">
        <v>418</v>
      </c>
      <c r="F945" s="5" t="s">
        <v>419</v>
      </c>
      <c r="G945" s="5" t="s">
        <v>420</v>
      </c>
      <c r="H945" s="5">
        <v>0</v>
      </c>
      <c r="I945" s="5" t="s">
        <v>95</v>
      </c>
      <c r="J945" s="5">
        <v>47</v>
      </c>
      <c r="K945" s="5">
        <v>2018</v>
      </c>
      <c r="L945" s="5" t="s">
        <v>89</v>
      </c>
      <c r="M945" s="5" t="s">
        <v>90</v>
      </c>
      <c r="N945" s="5" t="s">
        <v>91</v>
      </c>
      <c r="O945" s="5" t="s">
        <v>92</v>
      </c>
      <c r="P945" s="5" t="s">
        <v>93</v>
      </c>
      <c r="Q945" s="5" t="s">
        <v>93</v>
      </c>
      <c r="R945" s="5" t="s">
        <v>93</v>
      </c>
      <c r="S945" s="5" t="s">
        <v>93</v>
      </c>
      <c r="T945" s="5" t="s">
        <v>93</v>
      </c>
      <c r="U945" s="5" t="s">
        <v>93</v>
      </c>
      <c r="V945" s="5" t="s">
        <v>93</v>
      </c>
      <c r="W945" s="5" t="s">
        <v>93</v>
      </c>
      <c r="X945" s="5">
        <v>47</v>
      </c>
      <c r="Y945" s="5" t="s">
        <v>109</v>
      </c>
    </row>
    <row r="946" spans="1:25" hidden="1" x14ac:dyDescent="0.25">
      <c r="A946" s="5" t="s">
        <v>2536</v>
      </c>
      <c r="B946" s="5" t="s">
        <v>2537</v>
      </c>
      <c r="C946" s="5" t="s">
        <v>2533</v>
      </c>
      <c r="D946" s="5">
        <v>185</v>
      </c>
      <c r="E946" s="5" t="s">
        <v>418</v>
      </c>
      <c r="F946" s="5" t="s">
        <v>419</v>
      </c>
      <c r="G946" s="5" t="s">
        <v>420</v>
      </c>
      <c r="H946" s="5">
        <v>0</v>
      </c>
      <c r="I946" s="5" t="s">
        <v>7</v>
      </c>
      <c r="J946" s="5">
        <v>10</v>
      </c>
      <c r="K946" s="5">
        <v>2018</v>
      </c>
      <c r="L946" s="5" t="s">
        <v>89</v>
      </c>
      <c r="M946" s="5" t="s">
        <v>90</v>
      </c>
      <c r="N946" s="5" t="s">
        <v>91</v>
      </c>
      <c r="O946" s="5" t="s">
        <v>92</v>
      </c>
      <c r="P946" s="5" t="s">
        <v>93</v>
      </c>
      <c r="Q946" s="5" t="s">
        <v>93</v>
      </c>
      <c r="R946" s="5" t="s">
        <v>93</v>
      </c>
      <c r="S946" s="5" t="s">
        <v>93</v>
      </c>
      <c r="T946" s="5" t="s">
        <v>93</v>
      </c>
      <c r="U946" s="5" t="s">
        <v>93</v>
      </c>
      <c r="V946" s="5" t="s">
        <v>93</v>
      </c>
      <c r="W946" s="5" t="s">
        <v>93</v>
      </c>
      <c r="X946" s="5">
        <v>10</v>
      </c>
      <c r="Y946" s="5" t="s">
        <v>109</v>
      </c>
    </row>
    <row r="947" spans="1:25" hidden="1" x14ac:dyDescent="0.25">
      <c r="A947" s="5" t="s">
        <v>2538</v>
      </c>
      <c r="B947" s="5" t="s">
        <v>2539</v>
      </c>
      <c r="C947" s="5" t="s">
        <v>2533</v>
      </c>
      <c r="D947" s="5">
        <v>185</v>
      </c>
      <c r="E947" s="5" t="s">
        <v>418</v>
      </c>
      <c r="F947" s="5" t="s">
        <v>419</v>
      </c>
      <c r="G947" s="5" t="s">
        <v>420</v>
      </c>
      <c r="H947" s="5">
        <v>0</v>
      </c>
      <c r="I947" s="5" t="s">
        <v>71</v>
      </c>
      <c r="J947" s="5">
        <v>47</v>
      </c>
      <c r="K947" s="5">
        <v>2018</v>
      </c>
      <c r="L947" s="5" t="s">
        <v>89</v>
      </c>
      <c r="M947" s="5" t="s">
        <v>90</v>
      </c>
      <c r="N947" s="5" t="s">
        <v>91</v>
      </c>
      <c r="O947" s="5" t="s">
        <v>92</v>
      </c>
      <c r="P947" s="5" t="s">
        <v>93</v>
      </c>
      <c r="Q947" s="5" t="s">
        <v>93</v>
      </c>
      <c r="R947" s="5" t="s">
        <v>93</v>
      </c>
      <c r="S947" s="5" t="s">
        <v>93</v>
      </c>
      <c r="T947" s="5" t="s">
        <v>93</v>
      </c>
      <c r="U947" s="5" t="s">
        <v>93</v>
      </c>
      <c r="V947" s="5" t="s">
        <v>93</v>
      </c>
      <c r="W947" s="5" t="s">
        <v>93</v>
      </c>
      <c r="X947" s="5">
        <v>47</v>
      </c>
      <c r="Y947" s="5" t="s">
        <v>109</v>
      </c>
    </row>
    <row r="948" spans="1:25" hidden="1" x14ac:dyDescent="0.25">
      <c r="A948" s="5" t="s">
        <v>2540</v>
      </c>
      <c r="B948" s="5" t="s">
        <v>2541</v>
      </c>
      <c r="C948" s="5" t="s">
        <v>2542</v>
      </c>
      <c r="D948" s="5">
        <v>186</v>
      </c>
      <c r="E948" s="5" t="s">
        <v>421</v>
      </c>
      <c r="F948" s="5" t="s">
        <v>419</v>
      </c>
      <c r="G948" s="5" t="s">
        <v>422</v>
      </c>
      <c r="H948" s="5">
        <v>0</v>
      </c>
      <c r="I948" s="5" t="s">
        <v>16</v>
      </c>
      <c r="J948" s="5">
        <v>115</v>
      </c>
      <c r="K948" s="5">
        <v>2018</v>
      </c>
      <c r="L948" s="5" t="s">
        <v>89</v>
      </c>
      <c r="M948" s="5" t="s">
        <v>90</v>
      </c>
      <c r="N948" s="5" t="s">
        <v>91</v>
      </c>
      <c r="O948" s="5" t="s">
        <v>92</v>
      </c>
      <c r="P948" s="5" t="s">
        <v>93</v>
      </c>
      <c r="Q948" s="5" t="s">
        <v>93</v>
      </c>
      <c r="R948" s="5" t="s">
        <v>93</v>
      </c>
      <c r="S948" s="5" t="s">
        <v>93</v>
      </c>
      <c r="T948" s="5" t="s">
        <v>93</v>
      </c>
      <c r="U948" s="5" t="s">
        <v>93</v>
      </c>
      <c r="V948" s="5" t="s">
        <v>93</v>
      </c>
      <c r="W948" s="5" t="s">
        <v>93</v>
      </c>
      <c r="X948" s="5">
        <v>115</v>
      </c>
      <c r="Y948" s="5" t="s">
        <v>109</v>
      </c>
    </row>
    <row r="949" spans="1:25" hidden="1" x14ac:dyDescent="0.25">
      <c r="A949" s="5" t="s">
        <v>2543</v>
      </c>
      <c r="B949" s="5" t="s">
        <v>2544</v>
      </c>
      <c r="C949" s="5" t="s">
        <v>2542</v>
      </c>
      <c r="D949" s="5">
        <v>186</v>
      </c>
      <c r="E949" s="5" t="s">
        <v>421</v>
      </c>
      <c r="F949" s="5" t="s">
        <v>419</v>
      </c>
      <c r="G949" s="5" t="s">
        <v>422</v>
      </c>
      <c r="H949" s="5">
        <v>0</v>
      </c>
      <c r="I949" s="5" t="s">
        <v>11</v>
      </c>
      <c r="J949" s="5">
        <v>963</v>
      </c>
      <c r="K949" s="5">
        <v>2018</v>
      </c>
      <c r="L949" s="5" t="s">
        <v>89</v>
      </c>
      <c r="M949" s="5" t="s">
        <v>90</v>
      </c>
      <c r="N949" s="5" t="s">
        <v>91</v>
      </c>
      <c r="O949" s="5" t="s">
        <v>92</v>
      </c>
      <c r="P949" s="5" t="s">
        <v>93</v>
      </c>
      <c r="Q949" s="5" t="s">
        <v>93</v>
      </c>
      <c r="R949" s="5" t="s">
        <v>93</v>
      </c>
      <c r="S949" s="5" t="s">
        <v>93</v>
      </c>
      <c r="T949" s="5" t="s">
        <v>93</v>
      </c>
      <c r="U949" s="5" t="s">
        <v>93</v>
      </c>
      <c r="V949" s="5" t="s">
        <v>93</v>
      </c>
      <c r="W949" s="5" t="s">
        <v>93</v>
      </c>
      <c r="X949" s="5">
        <v>963</v>
      </c>
      <c r="Y949" s="5" t="s">
        <v>109</v>
      </c>
    </row>
    <row r="950" spans="1:25" hidden="1" x14ac:dyDescent="0.25">
      <c r="A950" s="5" t="s">
        <v>2545</v>
      </c>
      <c r="B950" s="5" t="s">
        <v>2546</v>
      </c>
      <c r="C950" s="5" t="s">
        <v>2542</v>
      </c>
      <c r="D950" s="5">
        <v>186</v>
      </c>
      <c r="E950" s="5" t="s">
        <v>421</v>
      </c>
      <c r="F950" s="5" t="s">
        <v>419</v>
      </c>
      <c r="G950" s="5" t="s">
        <v>422</v>
      </c>
      <c r="H950" s="5">
        <v>0</v>
      </c>
      <c r="I950" s="5" t="s">
        <v>12</v>
      </c>
      <c r="J950" s="5">
        <v>6</v>
      </c>
      <c r="K950" s="5">
        <v>2018</v>
      </c>
      <c r="L950" s="5" t="s">
        <v>89</v>
      </c>
      <c r="M950" s="5" t="s">
        <v>90</v>
      </c>
      <c r="N950" s="5" t="s">
        <v>91</v>
      </c>
      <c r="O950" s="5" t="s">
        <v>92</v>
      </c>
      <c r="P950" s="5" t="s">
        <v>93</v>
      </c>
      <c r="Q950" s="5" t="s">
        <v>93</v>
      </c>
      <c r="R950" s="5" t="s">
        <v>93</v>
      </c>
      <c r="S950" s="5" t="s">
        <v>93</v>
      </c>
      <c r="T950" s="5" t="s">
        <v>93</v>
      </c>
      <c r="U950" s="5" t="s">
        <v>93</v>
      </c>
      <c r="V950" s="5" t="s">
        <v>93</v>
      </c>
      <c r="W950" s="5" t="s">
        <v>93</v>
      </c>
      <c r="X950" s="5">
        <v>6</v>
      </c>
      <c r="Y950" s="5" t="s">
        <v>109</v>
      </c>
    </row>
    <row r="951" spans="1:25" hidden="1" x14ac:dyDescent="0.25">
      <c r="A951" s="5" t="s">
        <v>2547</v>
      </c>
      <c r="B951" s="5" t="s">
        <v>2548</v>
      </c>
      <c r="C951" s="5" t="s">
        <v>2542</v>
      </c>
      <c r="D951" s="5">
        <v>186</v>
      </c>
      <c r="E951" s="5" t="s">
        <v>421</v>
      </c>
      <c r="F951" s="5" t="s">
        <v>419</v>
      </c>
      <c r="G951" s="5" t="s">
        <v>422</v>
      </c>
      <c r="H951" s="5">
        <v>0</v>
      </c>
      <c r="I951" s="5" t="s">
        <v>9</v>
      </c>
      <c r="J951" s="5">
        <v>192</v>
      </c>
      <c r="K951" s="5">
        <v>2018</v>
      </c>
      <c r="L951" s="5" t="s">
        <v>89</v>
      </c>
      <c r="M951" s="5" t="s">
        <v>90</v>
      </c>
      <c r="N951" s="5" t="s">
        <v>91</v>
      </c>
      <c r="O951" s="5" t="s">
        <v>92</v>
      </c>
      <c r="P951" s="5" t="s">
        <v>93</v>
      </c>
      <c r="Q951" s="5" t="s">
        <v>93</v>
      </c>
      <c r="R951" s="5" t="s">
        <v>93</v>
      </c>
      <c r="S951" s="5" t="s">
        <v>93</v>
      </c>
      <c r="T951" s="5" t="s">
        <v>93</v>
      </c>
      <c r="U951" s="5" t="s">
        <v>93</v>
      </c>
      <c r="V951" s="5" t="s">
        <v>93</v>
      </c>
      <c r="W951" s="5" t="s">
        <v>93</v>
      </c>
      <c r="X951" s="5">
        <v>192</v>
      </c>
      <c r="Y951" s="5" t="s">
        <v>109</v>
      </c>
    </row>
    <row r="952" spans="1:25" hidden="1" x14ac:dyDescent="0.25">
      <c r="A952" s="5" t="s">
        <v>2549</v>
      </c>
      <c r="B952" s="5" t="s">
        <v>2550</v>
      </c>
      <c r="C952" s="5" t="s">
        <v>2542</v>
      </c>
      <c r="D952" s="5">
        <v>186</v>
      </c>
      <c r="E952" s="5" t="s">
        <v>421</v>
      </c>
      <c r="F952" s="5" t="s">
        <v>419</v>
      </c>
      <c r="G952" s="5" t="s">
        <v>422</v>
      </c>
      <c r="H952" s="5">
        <v>0</v>
      </c>
      <c r="I952" s="5" t="s">
        <v>95</v>
      </c>
      <c r="J952" s="5">
        <v>1276</v>
      </c>
      <c r="K952" s="5">
        <v>2018</v>
      </c>
      <c r="L952" s="5" t="s">
        <v>89</v>
      </c>
      <c r="M952" s="5" t="s">
        <v>90</v>
      </c>
      <c r="N952" s="5" t="s">
        <v>91</v>
      </c>
      <c r="O952" s="5" t="s">
        <v>92</v>
      </c>
      <c r="P952" s="5" t="s">
        <v>93</v>
      </c>
      <c r="Q952" s="5" t="s">
        <v>93</v>
      </c>
      <c r="R952" s="5" t="s">
        <v>93</v>
      </c>
      <c r="S952" s="5" t="s">
        <v>93</v>
      </c>
      <c r="T952" s="5" t="s">
        <v>93</v>
      </c>
      <c r="U952" s="5" t="s">
        <v>93</v>
      </c>
      <c r="V952" s="5" t="s">
        <v>93</v>
      </c>
      <c r="W952" s="5" t="s">
        <v>93</v>
      </c>
      <c r="X952" s="5">
        <v>1276</v>
      </c>
      <c r="Y952" s="5" t="s">
        <v>109</v>
      </c>
    </row>
    <row r="953" spans="1:25" hidden="1" x14ac:dyDescent="0.25">
      <c r="A953" s="5" t="s">
        <v>2551</v>
      </c>
      <c r="B953" s="5" t="s">
        <v>2552</v>
      </c>
      <c r="C953" s="5" t="s">
        <v>2542</v>
      </c>
      <c r="D953" s="5">
        <v>186</v>
      </c>
      <c r="E953" s="5" t="s">
        <v>421</v>
      </c>
      <c r="F953" s="5" t="s">
        <v>419</v>
      </c>
      <c r="G953" s="5" t="s">
        <v>422</v>
      </c>
      <c r="H953" s="5">
        <v>0</v>
      </c>
      <c r="I953" s="5" t="s">
        <v>71</v>
      </c>
      <c r="J953" s="5">
        <v>1276</v>
      </c>
      <c r="K953" s="5">
        <v>2018</v>
      </c>
      <c r="L953" s="5" t="s">
        <v>89</v>
      </c>
      <c r="M953" s="5" t="s">
        <v>90</v>
      </c>
      <c r="N953" s="5" t="s">
        <v>91</v>
      </c>
      <c r="O953" s="5" t="s">
        <v>92</v>
      </c>
      <c r="P953" s="5" t="s">
        <v>93</v>
      </c>
      <c r="Q953" s="5" t="s">
        <v>93</v>
      </c>
      <c r="R953" s="5" t="s">
        <v>93</v>
      </c>
      <c r="S953" s="5" t="s">
        <v>93</v>
      </c>
      <c r="T953" s="5" t="s">
        <v>93</v>
      </c>
      <c r="U953" s="5" t="s">
        <v>93</v>
      </c>
      <c r="V953" s="5" t="s">
        <v>93</v>
      </c>
      <c r="W953" s="5" t="s">
        <v>93</v>
      </c>
      <c r="X953" s="5">
        <v>1276</v>
      </c>
      <c r="Y953" s="5" t="s">
        <v>109</v>
      </c>
    </row>
    <row r="954" spans="1:25" hidden="1" x14ac:dyDescent="0.25">
      <c r="A954" s="5" t="s">
        <v>2553</v>
      </c>
      <c r="B954" s="5" t="s">
        <v>2554</v>
      </c>
      <c r="C954" s="5" t="s">
        <v>2555</v>
      </c>
      <c r="D954" s="5">
        <v>187</v>
      </c>
      <c r="E954" s="5" t="s">
        <v>423</v>
      </c>
      <c r="F954" s="5" t="s">
        <v>419</v>
      </c>
      <c r="G954" s="5" t="s">
        <v>102</v>
      </c>
      <c r="H954" s="5">
        <v>0</v>
      </c>
      <c r="I954" s="5" t="s">
        <v>16</v>
      </c>
      <c r="J954" s="5">
        <v>278</v>
      </c>
      <c r="K954" s="5">
        <v>2018</v>
      </c>
      <c r="L954" s="5" t="s">
        <v>89</v>
      </c>
      <c r="M954" s="5" t="s">
        <v>90</v>
      </c>
      <c r="N954" s="5" t="s">
        <v>91</v>
      </c>
      <c r="O954" s="5" t="s">
        <v>92</v>
      </c>
      <c r="P954" s="5" t="s">
        <v>93</v>
      </c>
      <c r="Q954" s="5" t="s">
        <v>93</v>
      </c>
      <c r="R954" s="5" t="s">
        <v>93</v>
      </c>
      <c r="S954" s="5" t="s">
        <v>93</v>
      </c>
      <c r="T954" s="5" t="s">
        <v>93</v>
      </c>
      <c r="U954" s="5" t="s">
        <v>93</v>
      </c>
      <c r="V954" s="5" t="s">
        <v>93</v>
      </c>
      <c r="W954" s="5" t="s">
        <v>93</v>
      </c>
      <c r="X954" s="5">
        <v>278</v>
      </c>
      <c r="Y954" s="5" t="s">
        <v>104</v>
      </c>
    </row>
    <row r="955" spans="1:25" hidden="1" x14ac:dyDescent="0.25">
      <c r="A955" s="5" t="s">
        <v>2556</v>
      </c>
      <c r="B955" s="5" t="s">
        <v>2557</v>
      </c>
      <c r="C955" s="5" t="s">
        <v>2555</v>
      </c>
      <c r="D955" s="5">
        <v>187</v>
      </c>
      <c r="E955" s="5" t="s">
        <v>423</v>
      </c>
      <c r="F955" s="5" t="s">
        <v>419</v>
      </c>
      <c r="G955" s="5" t="s">
        <v>102</v>
      </c>
      <c r="H955" s="5">
        <v>0</v>
      </c>
      <c r="I955" s="5" t="s">
        <v>15</v>
      </c>
      <c r="J955" s="5">
        <v>11</v>
      </c>
      <c r="K955" s="5">
        <v>2018</v>
      </c>
      <c r="L955" s="5" t="s">
        <v>89</v>
      </c>
      <c r="M955" s="5" t="s">
        <v>90</v>
      </c>
      <c r="N955" s="5" t="s">
        <v>91</v>
      </c>
      <c r="O955" s="5" t="s">
        <v>92</v>
      </c>
      <c r="P955" s="5" t="s">
        <v>93</v>
      </c>
      <c r="Q955" s="5" t="s">
        <v>93</v>
      </c>
      <c r="R955" s="5" t="s">
        <v>93</v>
      </c>
      <c r="S955" s="5" t="s">
        <v>93</v>
      </c>
      <c r="T955" s="5" t="s">
        <v>93</v>
      </c>
      <c r="U955" s="5" t="s">
        <v>93</v>
      </c>
      <c r="V955" s="5" t="s">
        <v>93</v>
      </c>
      <c r="W955" s="5" t="s">
        <v>93</v>
      </c>
      <c r="X955" s="5">
        <v>11</v>
      </c>
      <c r="Y955" s="5" t="s">
        <v>104</v>
      </c>
    </row>
    <row r="956" spans="1:25" hidden="1" x14ac:dyDescent="0.25">
      <c r="A956" s="5" t="s">
        <v>2558</v>
      </c>
      <c r="B956" s="5" t="s">
        <v>2559</v>
      </c>
      <c r="C956" s="5" t="s">
        <v>2555</v>
      </c>
      <c r="D956" s="5">
        <v>187</v>
      </c>
      <c r="E956" s="5" t="s">
        <v>423</v>
      </c>
      <c r="F956" s="5" t="s">
        <v>419</v>
      </c>
      <c r="G956" s="5" t="s">
        <v>102</v>
      </c>
      <c r="H956" s="5">
        <v>0</v>
      </c>
      <c r="I956" s="5" t="s">
        <v>11</v>
      </c>
      <c r="J956" s="5">
        <v>44</v>
      </c>
      <c r="K956" s="5">
        <v>2018</v>
      </c>
      <c r="L956" s="5" t="s">
        <v>89</v>
      </c>
      <c r="M956" s="5" t="s">
        <v>90</v>
      </c>
      <c r="N956" s="5" t="s">
        <v>91</v>
      </c>
      <c r="O956" s="5" t="s">
        <v>92</v>
      </c>
      <c r="P956" s="5" t="s">
        <v>93</v>
      </c>
      <c r="Q956" s="5" t="s">
        <v>93</v>
      </c>
      <c r="R956" s="5" t="s">
        <v>93</v>
      </c>
      <c r="S956" s="5" t="s">
        <v>93</v>
      </c>
      <c r="T956" s="5" t="s">
        <v>93</v>
      </c>
      <c r="U956" s="5" t="s">
        <v>93</v>
      </c>
      <c r="V956" s="5" t="s">
        <v>93</v>
      </c>
      <c r="W956" s="5" t="s">
        <v>93</v>
      </c>
      <c r="X956" s="5">
        <v>44</v>
      </c>
      <c r="Y956" s="5" t="s">
        <v>104</v>
      </c>
    </row>
    <row r="957" spans="1:25" hidden="1" x14ac:dyDescent="0.25">
      <c r="A957" s="5" t="s">
        <v>2560</v>
      </c>
      <c r="B957" s="5" t="s">
        <v>2561</v>
      </c>
      <c r="C957" s="5" t="s">
        <v>2555</v>
      </c>
      <c r="D957" s="5">
        <v>187</v>
      </c>
      <c r="E957" s="5" t="s">
        <v>423</v>
      </c>
      <c r="F957" s="5" t="s">
        <v>419</v>
      </c>
      <c r="G957" s="5" t="s">
        <v>102</v>
      </c>
      <c r="H957" s="5">
        <v>0</v>
      </c>
      <c r="I957" s="5" t="s">
        <v>14</v>
      </c>
      <c r="J957" s="5">
        <v>14</v>
      </c>
      <c r="K957" s="5">
        <v>2018</v>
      </c>
      <c r="L957" s="5" t="s">
        <v>89</v>
      </c>
      <c r="M957" s="5" t="s">
        <v>90</v>
      </c>
      <c r="N957" s="5" t="s">
        <v>91</v>
      </c>
      <c r="O957" s="5" t="s">
        <v>92</v>
      </c>
      <c r="P957" s="5" t="s">
        <v>93</v>
      </c>
      <c r="Q957" s="5" t="s">
        <v>93</v>
      </c>
      <c r="R957" s="5" t="s">
        <v>93</v>
      </c>
      <c r="S957" s="5" t="s">
        <v>93</v>
      </c>
      <c r="T957" s="5" t="s">
        <v>93</v>
      </c>
      <c r="U957" s="5" t="s">
        <v>93</v>
      </c>
      <c r="V957" s="5" t="s">
        <v>93</v>
      </c>
      <c r="W957" s="5" t="s">
        <v>93</v>
      </c>
      <c r="X957" s="5">
        <v>14</v>
      </c>
      <c r="Y957" s="5" t="s">
        <v>104</v>
      </c>
    </row>
    <row r="958" spans="1:25" hidden="1" x14ac:dyDescent="0.25">
      <c r="A958" s="5" t="s">
        <v>2562</v>
      </c>
      <c r="B958" s="5" t="s">
        <v>2563</v>
      </c>
      <c r="C958" s="5" t="s">
        <v>2555</v>
      </c>
      <c r="D958" s="5">
        <v>187</v>
      </c>
      <c r="E958" s="5" t="s">
        <v>423</v>
      </c>
      <c r="F958" s="5" t="s">
        <v>419</v>
      </c>
      <c r="G958" s="5" t="s">
        <v>102</v>
      </c>
      <c r="H958" s="5">
        <v>0</v>
      </c>
      <c r="I958" s="5" t="s">
        <v>12</v>
      </c>
      <c r="J958" s="5">
        <v>237</v>
      </c>
      <c r="K958" s="5">
        <v>2018</v>
      </c>
      <c r="L958" s="5" t="s">
        <v>89</v>
      </c>
      <c r="M958" s="5" t="s">
        <v>90</v>
      </c>
      <c r="N958" s="5" t="s">
        <v>91</v>
      </c>
      <c r="O958" s="5" t="s">
        <v>92</v>
      </c>
      <c r="P958" s="5" t="s">
        <v>93</v>
      </c>
      <c r="Q958" s="5" t="s">
        <v>93</v>
      </c>
      <c r="R958" s="5" t="s">
        <v>93</v>
      </c>
      <c r="S958" s="5" t="s">
        <v>93</v>
      </c>
      <c r="T958" s="5" t="s">
        <v>93</v>
      </c>
      <c r="U958" s="5" t="s">
        <v>93</v>
      </c>
      <c r="V958" s="5" t="s">
        <v>93</v>
      </c>
      <c r="W958" s="5" t="s">
        <v>93</v>
      </c>
      <c r="X958" s="5">
        <v>237</v>
      </c>
      <c r="Y958" s="5" t="s">
        <v>104</v>
      </c>
    </row>
    <row r="959" spans="1:25" hidden="1" x14ac:dyDescent="0.25">
      <c r="A959" s="5" t="s">
        <v>2564</v>
      </c>
      <c r="B959" s="5" t="s">
        <v>2565</v>
      </c>
      <c r="C959" s="5" t="s">
        <v>2555</v>
      </c>
      <c r="D959" s="5">
        <v>187</v>
      </c>
      <c r="E959" s="5" t="s">
        <v>423</v>
      </c>
      <c r="F959" s="5" t="s">
        <v>419</v>
      </c>
      <c r="G959" s="5" t="s">
        <v>102</v>
      </c>
      <c r="H959" s="5">
        <v>0</v>
      </c>
      <c r="I959" s="5" t="s">
        <v>9</v>
      </c>
      <c r="J959" s="5">
        <v>1070</v>
      </c>
      <c r="K959" s="5">
        <v>2018</v>
      </c>
      <c r="L959" s="5" t="s">
        <v>89</v>
      </c>
      <c r="M959" s="5" t="s">
        <v>90</v>
      </c>
      <c r="N959" s="5" t="s">
        <v>91</v>
      </c>
      <c r="O959" s="5" t="s">
        <v>92</v>
      </c>
      <c r="P959" s="5" t="s">
        <v>93</v>
      </c>
      <c r="Q959" s="5" t="s">
        <v>93</v>
      </c>
      <c r="R959" s="5" t="s">
        <v>93</v>
      </c>
      <c r="S959" s="5" t="s">
        <v>93</v>
      </c>
      <c r="T959" s="5" t="s">
        <v>93</v>
      </c>
      <c r="U959" s="5" t="s">
        <v>93</v>
      </c>
      <c r="V959" s="5" t="s">
        <v>93</v>
      </c>
      <c r="W959" s="5" t="s">
        <v>93</v>
      </c>
      <c r="X959" s="5">
        <v>1070</v>
      </c>
      <c r="Y959" s="5" t="s">
        <v>104</v>
      </c>
    </row>
    <row r="960" spans="1:25" hidden="1" x14ac:dyDescent="0.25">
      <c r="A960" s="5" t="s">
        <v>2566</v>
      </c>
      <c r="B960" s="5" t="s">
        <v>2567</v>
      </c>
      <c r="C960" s="5" t="s">
        <v>2555</v>
      </c>
      <c r="D960" s="5">
        <v>187</v>
      </c>
      <c r="E960" s="5" t="s">
        <v>423</v>
      </c>
      <c r="F960" s="5" t="s">
        <v>419</v>
      </c>
      <c r="G960" s="5" t="s">
        <v>102</v>
      </c>
      <c r="H960" s="5">
        <v>0</v>
      </c>
      <c r="I960" s="5" t="s">
        <v>95</v>
      </c>
      <c r="J960" s="5">
        <v>1654</v>
      </c>
      <c r="K960" s="5">
        <v>2018</v>
      </c>
      <c r="L960" s="5" t="s">
        <v>89</v>
      </c>
      <c r="M960" s="5" t="s">
        <v>90</v>
      </c>
      <c r="N960" s="5" t="s">
        <v>91</v>
      </c>
      <c r="O960" s="5" t="s">
        <v>92</v>
      </c>
      <c r="P960" s="5" t="s">
        <v>93</v>
      </c>
      <c r="Q960" s="5" t="s">
        <v>93</v>
      </c>
      <c r="R960" s="5" t="s">
        <v>93</v>
      </c>
      <c r="S960" s="5" t="s">
        <v>93</v>
      </c>
      <c r="T960" s="5" t="s">
        <v>93</v>
      </c>
      <c r="U960" s="5" t="s">
        <v>93</v>
      </c>
      <c r="V960" s="5" t="s">
        <v>93</v>
      </c>
      <c r="W960" s="5" t="s">
        <v>93</v>
      </c>
      <c r="X960" s="5">
        <v>1654</v>
      </c>
      <c r="Y960" s="5" t="s">
        <v>104</v>
      </c>
    </row>
    <row r="961" spans="1:25" hidden="1" x14ac:dyDescent="0.25">
      <c r="A961" s="5" t="s">
        <v>2568</v>
      </c>
      <c r="B961" s="5" t="s">
        <v>2569</v>
      </c>
      <c r="C961" s="5" t="s">
        <v>2555</v>
      </c>
      <c r="D961" s="5">
        <v>187</v>
      </c>
      <c r="E961" s="5" t="s">
        <v>423</v>
      </c>
      <c r="F961" s="5" t="s">
        <v>419</v>
      </c>
      <c r="G961" s="5" t="s">
        <v>102</v>
      </c>
      <c r="H961" s="5">
        <v>0</v>
      </c>
      <c r="I961" s="5" t="s">
        <v>71</v>
      </c>
      <c r="J961" s="5">
        <v>1654</v>
      </c>
      <c r="K961" s="5">
        <v>2018</v>
      </c>
      <c r="L961" s="5" t="s">
        <v>89</v>
      </c>
      <c r="M961" s="5" t="s">
        <v>90</v>
      </c>
      <c r="N961" s="5" t="s">
        <v>91</v>
      </c>
      <c r="O961" s="5" t="s">
        <v>92</v>
      </c>
      <c r="P961" s="5" t="s">
        <v>93</v>
      </c>
      <c r="Q961" s="5" t="s">
        <v>93</v>
      </c>
      <c r="R961" s="5" t="s">
        <v>93</v>
      </c>
      <c r="S961" s="5" t="s">
        <v>93</v>
      </c>
      <c r="T961" s="5" t="s">
        <v>93</v>
      </c>
      <c r="U961" s="5" t="s">
        <v>93</v>
      </c>
      <c r="V961" s="5" t="s">
        <v>93</v>
      </c>
      <c r="W961" s="5" t="s">
        <v>93</v>
      </c>
      <c r="X961" s="5">
        <v>1654</v>
      </c>
      <c r="Y961" s="5" t="s">
        <v>104</v>
      </c>
    </row>
    <row r="962" spans="1:25" hidden="1" x14ac:dyDescent="0.25">
      <c r="A962" s="5" t="s">
        <v>2570</v>
      </c>
      <c r="B962" s="5" t="s">
        <v>2571</v>
      </c>
      <c r="C962" s="5" t="s">
        <v>2572</v>
      </c>
      <c r="D962" s="5">
        <v>188</v>
      </c>
      <c r="E962" s="5" t="s">
        <v>424</v>
      </c>
      <c r="F962" s="5" t="s">
        <v>419</v>
      </c>
      <c r="G962" s="5" t="s">
        <v>425</v>
      </c>
      <c r="H962" s="5">
        <v>0</v>
      </c>
      <c r="I962" s="5" t="s">
        <v>16</v>
      </c>
      <c r="J962" s="5">
        <v>876</v>
      </c>
      <c r="K962" s="5">
        <v>2018</v>
      </c>
      <c r="L962" s="5" t="s">
        <v>89</v>
      </c>
      <c r="M962" s="5" t="s">
        <v>90</v>
      </c>
      <c r="N962" s="5" t="s">
        <v>91</v>
      </c>
      <c r="O962" s="5" t="s">
        <v>92</v>
      </c>
      <c r="P962" s="5" t="s">
        <v>93</v>
      </c>
      <c r="Q962" s="1" t="s">
        <v>93</v>
      </c>
      <c r="R962" s="5" t="s">
        <v>93</v>
      </c>
      <c r="S962" s="5" t="s">
        <v>93</v>
      </c>
      <c r="T962" s="5" t="s">
        <v>93</v>
      </c>
      <c r="U962" s="5" t="s">
        <v>93</v>
      </c>
      <c r="V962" s="5" t="s">
        <v>93</v>
      </c>
      <c r="W962" s="5" t="s">
        <v>93</v>
      </c>
      <c r="X962" s="5">
        <v>876</v>
      </c>
      <c r="Y962" s="5" t="s">
        <v>104</v>
      </c>
    </row>
    <row r="963" spans="1:25" hidden="1" x14ac:dyDescent="0.25">
      <c r="A963" s="5" t="s">
        <v>2573</v>
      </c>
      <c r="B963" s="5" t="s">
        <v>2574</v>
      </c>
      <c r="C963" s="5" t="s">
        <v>2572</v>
      </c>
      <c r="D963" s="5">
        <v>188</v>
      </c>
      <c r="E963" s="5" t="s">
        <v>424</v>
      </c>
      <c r="F963" s="5" t="s">
        <v>419</v>
      </c>
      <c r="G963" s="5" t="s">
        <v>425</v>
      </c>
      <c r="H963" s="5">
        <v>0</v>
      </c>
      <c r="I963" s="5" t="s">
        <v>21</v>
      </c>
      <c r="J963" s="5">
        <v>5</v>
      </c>
      <c r="K963" s="5">
        <v>2018</v>
      </c>
      <c r="L963" s="5" t="s">
        <v>89</v>
      </c>
      <c r="M963" s="5" t="s">
        <v>90</v>
      </c>
      <c r="N963" s="5" t="s">
        <v>91</v>
      </c>
      <c r="O963" s="5" t="s">
        <v>92</v>
      </c>
      <c r="P963" s="5" t="s">
        <v>93</v>
      </c>
      <c r="Q963" s="5" t="s">
        <v>93</v>
      </c>
      <c r="R963" s="5" t="s">
        <v>93</v>
      </c>
      <c r="S963" s="5" t="s">
        <v>93</v>
      </c>
      <c r="T963" s="5" t="s">
        <v>93</v>
      </c>
      <c r="U963" s="5" t="s">
        <v>93</v>
      </c>
      <c r="V963" s="5" t="s">
        <v>93</v>
      </c>
      <c r="W963" s="5" t="s">
        <v>93</v>
      </c>
      <c r="X963" s="5">
        <v>5</v>
      </c>
      <c r="Y963" s="5" t="s">
        <v>104</v>
      </c>
    </row>
    <row r="964" spans="1:25" hidden="1" x14ac:dyDescent="0.25">
      <c r="A964" s="5" t="s">
        <v>2575</v>
      </c>
      <c r="B964" s="5" t="s">
        <v>2576</v>
      </c>
      <c r="C964" s="5" t="s">
        <v>2572</v>
      </c>
      <c r="D964" s="5">
        <v>188</v>
      </c>
      <c r="E964" s="5" t="s">
        <v>424</v>
      </c>
      <c r="F964" s="5" t="s">
        <v>419</v>
      </c>
      <c r="G964" s="5" t="s">
        <v>425</v>
      </c>
      <c r="H964" s="5">
        <v>0</v>
      </c>
      <c r="I964" s="5" t="s">
        <v>11</v>
      </c>
      <c r="J964" s="5">
        <v>3929</v>
      </c>
      <c r="K964" s="5">
        <v>2018</v>
      </c>
      <c r="L964" s="5" t="s">
        <v>89</v>
      </c>
      <c r="M964" s="5" t="s">
        <v>90</v>
      </c>
      <c r="N964" s="5" t="s">
        <v>91</v>
      </c>
      <c r="O964" s="5" t="s">
        <v>92</v>
      </c>
      <c r="P964" s="5" t="s">
        <v>93</v>
      </c>
      <c r="Q964" s="5" t="s">
        <v>93</v>
      </c>
      <c r="R964" s="5" t="s">
        <v>93</v>
      </c>
      <c r="S964" s="5" t="s">
        <v>93</v>
      </c>
      <c r="T964" s="5" t="s">
        <v>93</v>
      </c>
      <c r="U964" s="5" t="s">
        <v>93</v>
      </c>
      <c r="V964" s="5" t="s">
        <v>93</v>
      </c>
      <c r="W964" s="5" t="s">
        <v>93</v>
      </c>
      <c r="X964" s="5">
        <v>3929</v>
      </c>
      <c r="Y964" s="5" t="s">
        <v>104</v>
      </c>
    </row>
    <row r="965" spans="1:25" hidden="1" x14ac:dyDescent="0.25">
      <c r="A965" s="5" t="s">
        <v>2577</v>
      </c>
      <c r="B965" s="5" t="s">
        <v>2578</v>
      </c>
      <c r="C965" s="5" t="s">
        <v>2572</v>
      </c>
      <c r="D965" s="5">
        <v>188</v>
      </c>
      <c r="E965" s="5" t="s">
        <v>424</v>
      </c>
      <c r="F965" s="5" t="s">
        <v>419</v>
      </c>
      <c r="G965" s="5" t="s">
        <v>425</v>
      </c>
      <c r="H965" s="5">
        <v>0</v>
      </c>
      <c r="I965" s="5" t="s">
        <v>14</v>
      </c>
      <c r="J965" s="5">
        <v>12</v>
      </c>
      <c r="K965" s="5">
        <v>2018</v>
      </c>
      <c r="L965" s="5" t="s">
        <v>89</v>
      </c>
      <c r="M965" s="5" t="s">
        <v>90</v>
      </c>
      <c r="N965" s="5" t="s">
        <v>91</v>
      </c>
      <c r="O965" s="5" t="s">
        <v>92</v>
      </c>
      <c r="P965" s="5" t="s">
        <v>93</v>
      </c>
      <c r="Q965" s="5" t="s">
        <v>93</v>
      </c>
      <c r="R965" s="5" t="s">
        <v>93</v>
      </c>
      <c r="S965" s="5" t="s">
        <v>93</v>
      </c>
      <c r="T965" s="5" t="s">
        <v>93</v>
      </c>
      <c r="U965" s="5" t="s">
        <v>93</v>
      </c>
      <c r="V965" s="5" t="s">
        <v>93</v>
      </c>
      <c r="W965" s="5" t="s">
        <v>93</v>
      </c>
      <c r="X965" s="5">
        <v>12</v>
      </c>
      <c r="Y965" s="5" t="s">
        <v>104</v>
      </c>
    </row>
    <row r="966" spans="1:25" hidden="1" x14ac:dyDescent="0.25">
      <c r="A966" s="5" t="s">
        <v>2579</v>
      </c>
      <c r="B966" s="5" t="s">
        <v>2580</v>
      </c>
      <c r="C966" s="5" t="s">
        <v>2572</v>
      </c>
      <c r="D966" s="5">
        <v>188</v>
      </c>
      <c r="E966" s="5" t="s">
        <v>424</v>
      </c>
      <c r="F966" s="5" t="s">
        <v>419</v>
      </c>
      <c r="G966" s="5" t="s">
        <v>425</v>
      </c>
      <c r="H966" s="5">
        <v>0</v>
      </c>
      <c r="I966" s="5" t="s">
        <v>4</v>
      </c>
      <c r="J966" s="5">
        <v>1266</v>
      </c>
      <c r="K966" s="5">
        <v>2018</v>
      </c>
      <c r="L966" s="5" t="s">
        <v>89</v>
      </c>
      <c r="M966" s="5" t="s">
        <v>90</v>
      </c>
      <c r="N966" s="5" t="s">
        <v>91</v>
      </c>
      <c r="O966" s="5" t="s">
        <v>92</v>
      </c>
      <c r="P966" s="5" t="s">
        <v>93</v>
      </c>
      <c r="Q966" s="5" t="s">
        <v>93</v>
      </c>
      <c r="R966" s="5" t="s">
        <v>93</v>
      </c>
      <c r="S966" s="5" t="s">
        <v>93</v>
      </c>
      <c r="T966" s="5" t="s">
        <v>93</v>
      </c>
      <c r="U966" s="5" t="s">
        <v>93</v>
      </c>
      <c r="V966" s="5" t="s">
        <v>93</v>
      </c>
      <c r="W966" s="5" t="s">
        <v>93</v>
      </c>
      <c r="X966" s="5">
        <v>1266</v>
      </c>
      <c r="Y966" s="5" t="s">
        <v>104</v>
      </c>
    </row>
    <row r="967" spans="1:25" hidden="1" x14ac:dyDescent="0.25">
      <c r="A967" s="5" t="s">
        <v>2581</v>
      </c>
      <c r="B967" s="5" t="s">
        <v>2582</v>
      </c>
      <c r="C967" s="5" t="s">
        <v>2572</v>
      </c>
      <c r="D967" s="5">
        <v>188</v>
      </c>
      <c r="E967" s="5" t="s">
        <v>424</v>
      </c>
      <c r="F967" s="5" t="s">
        <v>419</v>
      </c>
      <c r="G967" s="5" t="s">
        <v>425</v>
      </c>
      <c r="H967" s="5">
        <v>0</v>
      </c>
      <c r="I967" s="5" t="s">
        <v>22</v>
      </c>
      <c r="J967" s="5">
        <v>20</v>
      </c>
      <c r="K967" s="5">
        <v>2018</v>
      </c>
      <c r="L967" s="5" t="s">
        <v>89</v>
      </c>
      <c r="M967" s="5" t="s">
        <v>90</v>
      </c>
      <c r="N967" s="5" t="s">
        <v>91</v>
      </c>
      <c r="O967" s="5" t="s">
        <v>92</v>
      </c>
      <c r="P967" s="5" t="s">
        <v>93</v>
      </c>
      <c r="Q967" s="5" t="s">
        <v>93</v>
      </c>
      <c r="R967" s="5" t="s">
        <v>93</v>
      </c>
      <c r="S967" s="5" t="s">
        <v>93</v>
      </c>
      <c r="T967" s="5" t="s">
        <v>93</v>
      </c>
      <c r="U967" s="5" t="s">
        <v>93</v>
      </c>
      <c r="V967" s="5" t="s">
        <v>93</v>
      </c>
      <c r="W967" s="5" t="s">
        <v>93</v>
      </c>
      <c r="X967" s="5">
        <v>20</v>
      </c>
      <c r="Y967" s="5" t="s">
        <v>104</v>
      </c>
    </row>
    <row r="968" spans="1:25" hidden="1" x14ac:dyDescent="0.25">
      <c r="A968" s="5" t="s">
        <v>2583</v>
      </c>
      <c r="B968" s="5" t="s">
        <v>2584</v>
      </c>
      <c r="C968" s="5" t="s">
        <v>2572</v>
      </c>
      <c r="D968" s="5">
        <v>188</v>
      </c>
      <c r="E968" s="5" t="s">
        <v>424</v>
      </c>
      <c r="F968" s="5" t="s">
        <v>419</v>
      </c>
      <c r="G968" s="5" t="s">
        <v>425</v>
      </c>
      <c r="H968" s="5">
        <v>0</v>
      </c>
      <c r="I968" s="5" t="s">
        <v>13</v>
      </c>
      <c r="J968" s="5">
        <v>22</v>
      </c>
      <c r="K968" s="5">
        <v>2018</v>
      </c>
      <c r="L968" s="5" t="s">
        <v>89</v>
      </c>
      <c r="M968" s="5" t="s">
        <v>90</v>
      </c>
      <c r="N968" s="5" t="s">
        <v>91</v>
      </c>
      <c r="O968" s="5" t="s">
        <v>92</v>
      </c>
      <c r="P968" s="5" t="s">
        <v>93</v>
      </c>
      <c r="Q968" s="5" t="s">
        <v>93</v>
      </c>
      <c r="R968" s="5" t="s">
        <v>93</v>
      </c>
      <c r="S968" s="5" t="s">
        <v>93</v>
      </c>
      <c r="T968" s="5" t="s">
        <v>93</v>
      </c>
      <c r="U968" s="5" t="s">
        <v>93</v>
      </c>
      <c r="V968" s="5" t="s">
        <v>93</v>
      </c>
      <c r="W968" s="5" t="s">
        <v>93</v>
      </c>
      <c r="X968" s="5">
        <v>22</v>
      </c>
      <c r="Y968" s="5" t="s">
        <v>104</v>
      </c>
    </row>
    <row r="969" spans="1:25" hidden="1" x14ac:dyDescent="0.25">
      <c r="A969" s="5" t="s">
        <v>2585</v>
      </c>
      <c r="B969" s="5" t="s">
        <v>2586</v>
      </c>
      <c r="C969" s="5" t="s">
        <v>2572</v>
      </c>
      <c r="D969" s="5">
        <v>188</v>
      </c>
      <c r="E969" s="5" t="s">
        <v>424</v>
      </c>
      <c r="F969" s="5" t="s">
        <v>419</v>
      </c>
      <c r="G969" s="5" t="s">
        <v>425</v>
      </c>
      <c r="H969" s="5">
        <v>0</v>
      </c>
      <c r="I969" s="5" t="s">
        <v>5</v>
      </c>
      <c r="J969" s="5">
        <v>1058</v>
      </c>
      <c r="K969" s="5">
        <v>2018</v>
      </c>
      <c r="L969" s="5" t="s">
        <v>89</v>
      </c>
      <c r="M969" s="5" t="s">
        <v>90</v>
      </c>
      <c r="N969" s="5" t="s">
        <v>91</v>
      </c>
      <c r="O969" s="5" t="s">
        <v>92</v>
      </c>
      <c r="P969" s="5" t="s">
        <v>93</v>
      </c>
      <c r="Q969" s="1" t="s">
        <v>93</v>
      </c>
      <c r="R969" s="5" t="s">
        <v>93</v>
      </c>
      <c r="S969" s="5" t="s">
        <v>93</v>
      </c>
      <c r="T969" s="5" t="s">
        <v>93</v>
      </c>
      <c r="U969" s="5" t="s">
        <v>93</v>
      </c>
      <c r="V969" s="5" t="s">
        <v>93</v>
      </c>
      <c r="W969" s="5" t="s">
        <v>93</v>
      </c>
      <c r="X969" s="5">
        <v>1058</v>
      </c>
      <c r="Y969" s="5" t="s">
        <v>104</v>
      </c>
    </row>
    <row r="970" spans="1:25" hidden="1" x14ac:dyDescent="0.25">
      <c r="A970" s="5" t="s">
        <v>2587</v>
      </c>
      <c r="B970" s="5" t="s">
        <v>2588</v>
      </c>
      <c r="C970" s="5" t="s">
        <v>2572</v>
      </c>
      <c r="D970" s="5">
        <v>188</v>
      </c>
      <c r="E970" s="5" t="s">
        <v>424</v>
      </c>
      <c r="F970" s="5" t="s">
        <v>419</v>
      </c>
      <c r="G970" s="5" t="s">
        <v>425</v>
      </c>
      <c r="H970" s="5">
        <v>0</v>
      </c>
      <c r="I970" s="5" t="s">
        <v>12</v>
      </c>
      <c r="J970" s="5">
        <v>4</v>
      </c>
      <c r="K970" s="5">
        <v>2018</v>
      </c>
      <c r="L970" s="5" t="s">
        <v>89</v>
      </c>
      <c r="M970" s="5" t="s">
        <v>90</v>
      </c>
      <c r="N970" s="5" t="s">
        <v>91</v>
      </c>
      <c r="O970" s="5" t="s">
        <v>92</v>
      </c>
      <c r="P970" s="5" t="s">
        <v>93</v>
      </c>
      <c r="Q970" s="5" t="s">
        <v>93</v>
      </c>
      <c r="R970" s="5" t="s">
        <v>93</v>
      </c>
      <c r="S970" s="5" t="s">
        <v>93</v>
      </c>
      <c r="T970" s="5" t="s">
        <v>93</v>
      </c>
      <c r="U970" s="5" t="s">
        <v>93</v>
      </c>
      <c r="V970" s="5" t="s">
        <v>93</v>
      </c>
      <c r="W970" s="5" t="s">
        <v>93</v>
      </c>
      <c r="X970" s="5">
        <v>4</v>
      </c>
      <c r="Y970" s="5" t="s">
        <v>104</v>
      </c>
    </row>
    <row r="971" spans="1:25" hidden="1" x14ac:dyDescent="0.25">
      <c r="A971" s="5" t="s">
        <v>2589</v>
      </c>
      <c r="B971" s="5" t="s">
        <v>2590</v>
      </c>
      <c r="C971" s="5" t="s">
        <v>2572</v>
      </c>
      <c r="D971" s="5">
        <v>188</v>
      </c>
      <c r="E971" s="5" t="s">
        <v>424</v>
      </c>
      <c r="F971" s="5" t="s">
        <v>419</v>
      </c>
      <c r="G971" s="5" t="s">
        <v>425</v>
      </c>
      <c r="H971" s="5">
        <v>0</v>
      </c>
      <c r="I971" s="5" t="s">
        <v>9</v>
      </c>
      <c r="J971" s="5">
        <v>2507</v>
      </c>
      <c r="K971" s="5">
        <v>2018</v>
      </c>
      <c r="L971" s="5" t="s">
        <v>89</v>
      </c>
      <c r="M971" s="5" t="s">
        <v>90</v>
      </c>
      <c r="N971" s="5" t="s">
        <v>91</v>
      </c>
      <c r="O971" s="5" t="s">
        <v>92</v>
      </c>
      <c r="P971" s="5" t="s">
        <v>93</v>
      </c>
      <c r="Q971" s="5" t="s">
        <v>93</v>
      </c>
      <c r="R971" s="5" t="s">
        <v>93</v>
      </c>
      <c r="S971" s="5" t="s">
        <v>93</v>
      </c>
      <c r="T971" s="5" t="s">
        <v>93</v>
      </c>
      <c r="U971" s="5" t="s">
        <v>93</v>
      </c>
      <c r="V971" s="5" t="s">
        <v>93</v>
      </c>
      <c r="W971" s="5" t="s">
        <v>93</v>
      </c>
      <c r="X971" s="5">
        <v>2507</v>
      </c>
      <c r="Y971" s="5" t="s">
        <v>104</v>
      </c>
    </row>
    <row r="972" spans="1:25" hidden="1" x14ac:dyDescent="0.25">
      <c r="A972" s="5" t="s">
        <v>2591</v>
      </c>
      <c r="B972" s="5" t="s">
        <v>2592</v>
      </c>
      <c r="C972" s="5" t="s">
        <v>2572</v>
      </c>
      <c r="D972" s="5">
        <v>188</v>
      </c>
      <c r="E972" s="5" t="s">
        <v>424</v>
      </c>
      <c r="F972" s="5" t="s">
        <v>419</v>
      </c>
      <c r="G972" s="5" t="s">
        <v>425</v>
      </c>
      <c r="H972" s="5">
        <v>0</v>
      </c>
      <c r="I972" s="5" t="s">
        <v>95</v>
      </c>
      <c r="J972" s="5">
        <v>9699</v>
      </c>
      <c r="K972" s="5">
        <v>2018</v>
      </c>
      <c r="L972" s="5" t="s">
        <v>89</v>
      </c>
      <c r="M972" s="5" t="s">
        <v>90</v>
      </c>
      <c r="N972" s="5" t="s">
        <v>91</v>
      </c>
      <c r="O972" s="5" t="s">
        <v>92</v>
      </c>
      <c r="P972" s="5" t="s">
        <v>93</v>
      </c>
      <c r="Q972" s="5" t="s">
        <v>93</v>
      </c>
      <c r="R972" s="5" t="s">
        <v>93</v>
      </c>
      <c r="S972" s="5" t="s">
        <v>93</v>
      </c>
      <c r="T972" s="5" t="s">
        <v>93</v>
      </c>
      <c r="U972" s="5" t="s">
        <v>93</v>
      </c>
      <c r="V972" s="5" t="s">
        <v>93</v>
      </c>
      <c r="W972" s="5" t="s">
        <v>93</v>
      </c>
      <c r="X972" s="5">
        <v>9699</v>
      </c>
      <c r="Y972" s="5" t="s">
        <v>104</v>
      </c>
    </row>
    <row r="973" spans="1:25" hidden="1" x14ac:dyDescent="0.25">
      <c r="A973" s="5" t="s">
        <v>2593</v>
      </c>
      <c r="B973" s="5" t="s">
        <v>2594</v>
      </c>
      <c r="C973" s="5" t="s">
        <v>2572</v>
      </c>
      <c r="D973" s="5">
        <v>188</v>
      </c>
      <c r="E973" s="5" t="s">
        <v>424</v>
      </c>
      <c r="F973" s="5" t="s">
        <v>419</v>
      </c>
      <c r="G973" s="5" t="s">
        <v>425</v>
      </c>
      <c r="H973" s="5">
        <v>0</v>
      </c>
      <c r="I973" s="5" t="s">
        <v>71</v>
      </c>
      <c r="J973" s="5">
        <v>9699</v>
      </c>
      <c r="K973" s="5">
        <v>2018</v>
      </c>
      <c r="L973" s="5" t="s">
        <v>89</v>
      </c>
      <c r="M973" s="5" t="s">
        <v>90</v>
      </c>
      <c r="N973" s="5" t="s">
        <v>91</v>
      </c>
      <c r="O973" s="5" t="s">
        <v>92</v>
      </c>
      <c r="P973" s="5" t="s">
        <v>93</v>
      </c>
      <c r="Q973" s="5" t="s">
        <v>93</v>
      </c>
      <c r="R973" s="5" t="s">
        <v>93</v>
      </c>
      <c r="S973" s="5" t="s">
        <v>93</v>
      </c>
      <c r="T973" s="5" t="s">
        <v>93</v>
      </c>
      <c r="U973" s="5" t="s">
        <v>93</v>
      </c>
      <c r="V973" s="5" t="s">
        <v>93</v>
      </c>
      <c r="W973" s="5" t="s">
        <v>93</v>
      </c>
      <c r="X973" s="5">
        <v>9699</v>
      </c>
      <c r="Y973" s="5" t="s">
        <v>104</v>
      </c>
    </row>
    <row r="974" spans="1:25" hidden="1" x14ac:dyDescent="0.25">
      <c r="A974" s="5" t="s">
        <v>2595</v>
      </c>
      <c r="B974" s="5" t="s">
        <v>2596</v>
      </c>
      <c r="C974" s="5" t="s">
        <v>2597</v>
      </c>
      <c r="D974" s="5">
        <v>189</v>
      </c>
      <c r="E974" s="5" t="s">
        <v>426</v>
      </c>
      <c r="F974" s="5" t="s">
        <v>419</v>
      </c>
      <c r="G974" s="5" t="s">
        <v>427</v>
      </c>
      <c r="H974" s="5">
        <v>0</v>
      </c>
      <c r="I974" s="5" t="s">
        <v>16</v>
      </c>
      <c r="J974" s="5">
        <v>9</v>
      </c>
      <c r="K974" s="5">
        <v>2018</v>
      </c>
      <c r="L974" s="5" t="s">
        <v>89</v>
      </c>
      <c r="M974" s="5" t="s">
        <v>90</v>
      </c>
      <c r="N974" s="5" t="s">
        <v>91</v>
      </c>
      <c r="O974" s="5" t="s">
        <v>92</v>
      </c>
      <c r="P974" s="5" t="s">
        <v>93</v>
      </c>
      <c r="Q974" s="5" t="s">
        <v>93</v>
      </c>
      <c r="R974" s="5" t="s">
        <v>93</v>
      </c>
      <c r="S974" s="5" t="s">
        <v>93</v>
      </c>
      <c r="T974" s="5" t="s">
        <v>93</v>
      </c>
      <c r="U974" s="5" t="s">
        <v>93</v>
      </c>
      <c r="V974" s="5" t="s">
        <v>93</v>
      </c>
      <c r="W974" s="5" t="s">
        <v>93</v>
      </c>
      <c r="X974" s="5">
        <v>9</v>
      </c>
      <c r="Y974" s="5" t="s">
        <v>104</v>
      </c>
    </row>
    <row r="975" spans="1:25" hidden="1" x14ac:dyDescent="0.25">
      <c r="A975" s="5" t="s">
        <v>2598</v>
      </c>
      <c r="B975" s="5" t="s">
        <v>2599</v>
      </c>
      <c r="C975" s="5" t="s">
        <v>2597</v>
      </c>
      <c r="D975" s="5">
        <v>189</v>
      </c>
      <c r="E975" s="5" t="s">
        <v>426</v>
      </c>
      <c r="F975" s="5" t="s">
        <v>419</v>
      </c>
      <c r="G975" s="5" t="s">
        <v>427</v>
      </c>
      <c r="H975" s="5">
        <v>0</v>
      </c>
      <c r="I975" s="5" t="s">
        <v>11</v>
      </c>
      <c r="J975" s="5">
        <v>1640</v>
      </c>
      <c r="K975" s="5">
        <v>2018</v>
      </c>
      <c r="L975" s="5" t="s">
        <v>89</v>
      </c>
      <c r="M975" s="5" t="s">
        <v>90</v>
      </c>
      <c r="N975" s="5" t="s">
        <v>91</v>
      </c>
      <c r="O975" s="5" t="s">
        <v>92</v>
      </c>
      <c r="P975" s="5" t="s">
        <v>93</v>
      </c>
      <c r="Q975" s="5" t="s">
        <v>93</v>
      </c>
      <c r="R975" s="5" t="s">
        <v>93</v>
      </c>
      <c r="S975" s="5" t="s">
        <v>93</v>
      </c>
      <c r="T975" s="5" t="s">
        <v>93</v>
      </c>
      <c r="U975" s="5" t="s">
        <v>93</v>
      </c>
      <c r="V975" s="5" t="s">
        <v>93</v>
      </c>
      <c r="W975" s="5" t="s">
        <v>93</v>
      </c>
      <c r="X975" s="5">
        <v>1640</v>
      </c>
      <c r="Y975" s="5" t="s">
        <v>104</v>
      </c>
    </row>
    <row r="976" spans="1:25" hidden="1" x14ac:dyDescent="0.25">
      <c r="A976" s="5" t="s">
        <v>2600</v>
      </c>
      <c r="B976" s="5" t="s">
        <v>2601</v>
      </c>
      <c r="C976" s="5" t="s">
        <v>2597</v>
      </c>
      <c r="D976" s="5">
        <v>189</v>
      </c>
      <c r="E976" s="5" t="s">
        <v>426</v>
      </c>
      <c r="F976" s="5" t="s">
        <v>419</v>
      </c>
      <c r="G976" s="5" t="s">
        <v>427</v>
      </c>
      <c r="H976" s="5">
        <v>0</v>
      </c>
      <c r="I976" s="5" t="s">
        <v>13</v>
      </c>
      <c r="J976" s="5">
        <v>1330</v>
      </c>
      <c r="K976" s="5">
        <v>2018</v>
      </c>
      <c r="L976" s="5" t="s">
        <v>89</v>
      </c>
      <c r="M976" s="5" t="s">
        <v>90</v>
      </c>
      <c r="N976" s="5" t="s">
        <v>91</v>
      </c>
      <c r="O976" s="5" t="s">
        <v>92</v>
      </c>
      <c r="P976" s="5" t="s">
        <v>93</v>
      </c>
      <c r="Q976" s="5" t="s">
        <v>93</v>
      </c>
      <c r="R976" s="5" t="s">
        <v>93</v>
      </c>
      <c r="S976" s="5" t="s">
        <v>93</v>
      </c>
      <c r="T976" s="5" t="s">
        <v>93</v>
      </c>
      <c r="U976" s="5" t="s">
        <v>93</v>
      </c>
      <c r="V976" s="5" t="s">
        <v>93</v>
      </c>
      <c r="W976" s="5" t="s">
        <v>93</v>
      </c>
      <c r="X976" s="5">
        <v>1330</v>
      </c>
      <c r="Y976" s="5" t="s">
        <v>104</v>
      </c>
    </row>
    <row r="977" spans="1:25" hidden="1" x14ac:dyDescent="0.25">
      <c r="A977" s="5" t="s">
        <v>2602</v>
      </c>
      <c r="B977" s="5" t="s">
        <v>2603</v>
      </c>
      <c r="C977" s="5" t="s">
        <v>2597</v>
      </c>
      <c r="D977" s="5">
        <v>189</v>
      </c>
      <c r="E977" s="5" t="s">
        <v>426</v>
      </c>
      <c r="F977" s="5" t="s">
        <v>419</v>
      </c>
      <c r="G977" s="5" t="s">
        <v>427</v>
      </c>
      <c r="H977" s="5">
        <v>0</v>
      </c>
      <c r="I977" s="5" t="s">
        <v>5</v>
      </c>
      <c r="J977" s="5">
        <v>1338</v>
      </c>
      <c r="K977" s="5">
        <v>2018</v>
      </c>
      <c r="L977" s="5" t="s">
        <v>89</v>
      </c>
      <c r="M977" s="5" t="s">
        <v>90</v>
      </c>
      <c r="N977" s="5" t="s">
        <v>91</v>
      </c>
      <c r="O977" s="5" t="s">
        <v>92</v>
      </c>
      <c r="P977" s="5" t="s">
        <v>93</v>
      </c>
      <c r="Q977" s="5" t="s">
        <v>93</v>
      </c>
      <c r="R977" s="5" t="s">
        <v>93</v>
      </c>
      <c r="S977" s="5" t="s">
        <v>93</v>
      </c>
      <c r="T977" s="5" t="s">
        <v>93</v>
      </c>
      <c r="U977" s="5" t="s">
        <v>93</v>
      </c>
      <c r="V977" s="5" t="s">
        <v>93</v>
      </c>
      <c r="W977" s="5" t="s">
        <v>93</v>
      </c>
      <c r="X977" s="5">
        <v>1338</v>
      </c>
      <c r="Y977" s="5" t="s">
        <v>104</v>
      </c>
    </row>
    <row r="978" spans="1:25" hidden="1" x14ac:dyDescent="0.25">
      <c r="A978" s="5" t="s">
        <v>2604</v>
      </c>
      <c r="B978" s="5" t="s">
        <v>2605</v>
      </c>
      <c r="C978" s="5" t="s">
        <v>2597</v>
      </c>
      <c r="D978" s="5">
        <v>189</v>
      </c>
      <c r="E978" s="5" t="s">
        <v>426</v>
      </c>
      <c r="F978" s="5" t="s">
        <v>419</v>
      </c>
      <c r="G978" s="5" t="s">
        <v>427</v>
      </c>
      <c r="H978" s="5">
        <v>0</v>
      </c>
      <c r="I978" s="5" t="s">
        <v>9</v>
      </c>
      <c r="J978" s="5">
        <v>9</v>
      </c>
      <c r="K978" s="5">
        <v>2018</v>
      </c>
      <c r="L978" s="5" t="s">
        <v>89</v>
      </c>
      <c r="M978" s="5" t="s">
        <v>90</v>
      </c>
      <c r="N978" s="5" t="s">
        <v>91</v>
      </c>
      <c r="O978" s="5" t="s">
        <v>92</v>
      </c>
      <c r="P978" s="5" t="s">
        <v>93</v>
      </c>
      <c r="Q978" s="5" t="s">
        <v>93</v>
      </c>
      <c r="R978" s="5" t="s">
        <v>93</v>
      </c>
      <c r="S978" s="5" t="s">
        <v>93</v>
      </c>
      <c r="T978" s="5" t="s">
        <v>93</v>
      </c>
      <c r="U978" s="5" t="s">
        <v>93</v>
      </c>
      <c r="V978" s="5" t="s">
        <v>93</v>
      </c>
      <c r="W978" s="5" t="s">
        <v>93</v>
      </c>
      <c r="X978" s="5">
        <v>9</v>
      </c>
      <c r="Y978" s="5" t="s">
        <v>104</v>
      </c>
    </row>
    <row r="979" spans="1:25" hidden="1" x14ac:dyDescent="0.25">
      <c r="A979" s="5" t="s">
        <v>2606</v>
      </c>
      <c r="B979" s="5" t="s">
        <v>2607</v>
      </c>
      <c r="C979" s="5" t="s">
        <v>2597</v>
      </c>
      <c r="D979" s="5">
        <v>189</v>
      </c>
      <c r="E979" s="5" t="s">
        <v>426</v>
      </c>
      <c r="F979" s="5" t="s">
        <v>419</v>
      </c>
      <c r="G979" s="5" t="s">
        <v>427</v>
      </c>
      <c r="H979" s="5">
        <v>0</v>
      </c>
      <c r="I979" s="5" t="s">
        <v>95</v>
      </c>
      <c r="J979" s="5">
        <v>4326</v>
      </c>
      <c r="K979" s="5">
        <v>2018</v>
      </c>
      <c r="L979" s="5" t="s">
        <v>89</v>
      </c>
      <c r="M979" s="5" t="s">
        <v>90</v>
      </c>
      <c r="N979" s="5" t="s">
        <v>91</v>
      </c>
      <c r="O979" s="5" t="s">
        <v>92</v>
      </c>
      <c r="P979" s="5" t="s">
        <v>93</v>
      </c>
      <c r="Q979" s="5" t="s">
        <v>93</v>
      </c>
      <c r="R979" s="5" t="s">
        <v>93</v>
      </c>
      <c r="S979" s="5" t="s">
        <v>93</v>
      </c>
      <c r="T979" s="5" t="s">
        <v>93</v>
      </c>
      <c r="U979" s="5" t="s">
        <v>93</v>
      </c>
      <c r="V979" s="5" t="s">
        <v>93</v>
      </c>
      <c r="W979" s="5" t="s">
        <v>93</v>
      </c>
      <c r="X979" s="5">
        <v>4326</v>
      </c>
      <c r="Y979" s="5" t="s">
        <v>104</v>
      </c>
    </row>
    <row r="980" spans="1:25" hidden="1" x14ac:dyDescent="0.25">
      <c r="A980" s="5" t="s">
        <v>2608</v>
      </c>
      <c r="B980" s="5" t="s">
        <v>2609</v>
      </c>
      <c r="C980" s="5" t="s">
        <v>2597</v>
      </c>
      <c r="D980" s="5">
        <v>189</v>
      </c>
      <c r="E980" s="5" t="s">
        <v>426</v>
      </c>
      <c r="F980" s="5" t="s">
        <v>419</v>
      </c>
      <c r="G980" s="5" t="s">
        <v>427</v>
      </c>
      <c r="H980" s="5">
        <v>0</v>
      </c>
      <c r="I980" s="5" t="s">
        <v>71</v>
      </c>
      <c r="J980" s="5">
        <v>4326</v>
      </c>
      <c r="K980" s="5">
        <v>2018</v>
      </c>
      <c r="L980" s="5" t="s">
        <v>89</v>
      </c>
      <c r="M980" s="5" t="s">
        <v>90</v>
      </c>
      <c r="N980" s="5" t="s">
        <v>91</v>
      </c>
      <c r="O980" s="5" t="s">
        <v>92</v>
      </c>
      <c r="P980" s="5" t="s">
        <v>93</v>
      </c>
      <c r="Q980" s="5" t="s">
        <v>93</v>
      </c>
      <c r="R980" s="5" t="s">
        <v>93</v>
      </c>
      <c r="S980" s="5" t="s">
        <v>93</v>
      </c>
      <c r="T980" s="5" t="s">
        <v>93</v>
      </c>
      <c r="U980" s="5" t="s">
        <v>93</v>
      </c>
      <c r="V980" s="5" t="s">
        <v>93</v>
      </c>
      <c r="W980" s="5" t="s">
        <v>93</v>
      </c>
      <c r="X980" s="5">
        <v>4326</v>
      </c>
      <c r="Y980" s="5" t="s">
        <v>104</v>
      </c>
    </row>
    <row r="981" spans="1:25" hidden="1" x14ac:dyDescent="0.25">
      <c r="A981" s="5" t="s">
        <v>2610</v>
      </c>
      <c r="B981" s="5" t="s">
        <v>2611</v>
      </c>
      <c r="C981" s="5" t="s">
        <v>2612</v>
      </c>
      <c r="D981" s="5">
        <v>191</v>
      </c>
      <c r="E981" s="5" t="s">
        <v>428</v>
      </c>
      <c r="F981" s="5" t="s">
        <v>429</v>
      </c>
      <c r="G981" s="5" t="s">
        <v>430</v>
      </c>
      <c r="H981" s="5" t="s">
        <v>431</v>
      </c>
      <c r="I981" s="5" t="s">
        <v>95</v>
      </c>
      <c r="J981" s="5">
        <v>1072</v>
      </c>
      <c r="K981" s="5">
        <v>2018</v>
      </c>
      <c r="L981" s="5" t="s">
        <v>89</v>
      </c>
      <c r="M981" s="5" t="s">
        <v>90</v>
      </c>
      <c r="N981" s="5" t="s">
        <v>91</v>
      </c>
      <c r="O981" s="5">
        <v>502</v>
      </c>
      <c r="P981" s="5">
        <v>570</v>
      </c>
      <c r="Q981" s="5">
        <v>1.1354581673306774</v>
      </c>
      <c r="R981" s="5">
        <v>570</v>
      </c>
      <c r="S981" s="5">
        <v>1.1354581673306774</v>
      </c>
      <c r="T981" s="5">
        <v>-0.30662983425414364</v>
      </c>
      <c r="U981" s="5">
        <v>-0.53171641791044777</v>
      </c>
      <c r="V981" s="5">
        <v>570</v>
      </c>
      <c r="W981" s="5">
        <v>1072</v>
      </c>
      <c r="X981" s="5">
        <v>502</v>
      </c>
      <c r="Y981" s="5" t="s">
        <v>104</v>
      </c>
    </row>
    <row r="982" spans="1:25" hidden="1" x14ac:dyDescent="0.25">
      <c r="A982" s="5" t="s">
        <v>2613</v>
      </c>
      <c r="B982" s="5" t="s">
        <v>2614</v>
      </c>
      <c r="C982" s="5" t="s">
        <v>2612</v>
      </c>
      <c r="D982" s="5">
        <v>191</v>
      </c>
      <c r="E982" s="5" t="s">
        <v>428</v>
      </c>
      <c r="F982" s="5" t="s">
        <v>429</v>
      </c>
      <c r="G982" s="5" t="s">
        <v>430</v>
      </c>
      <c r="H982" s="5" t="s">
        <v>431</v>
      </c>
      <c r="I982" s="5" t="s">
        <v>13</v>
      </c>
      <c r="J982" s="5">
        <v>669</v>
      </c>
      <c r="K982" s="5">
        <v>2018</v>
      </c>
      <c r="L982" s="5" t="s">
        <v>89</v>
      </c>
      <c r="M982" s="5" t="s">
        <v>90</v>
      </c>
      <c r="N982" s="5" t="s">
        <v>91</v>
      </c>
      <c r="O982" s="5">
        <v>313.28171641791045</v>
      </c>
      <c r="P982" s="5">
        <v>355.71828358208955</v>
      </c>
      <c r="Q982" s="5">
        <v>1.1354581673306774</v>
      </c>
      <c r="R982" s="5">
        <v>355.71828358208955</v>
      </c>
      <c r="S982" s="5">
        <v>1.1354581673306774</v>
      </c>
      <c r="T982" s="5">
        <v>-0.30662983425414364</v>
      </c>
      <c r="U982" s="5">
        <v>-0.53171641791044777</v>
      </c>
      <c r="V982" s="5">
        <v>355.71828358208955</v>
      </c>
      <c r="W982" s="5">
        <v>669</v>
      </c>
      <c r="X982" s="5">
        <v>313.28171641791045</v>
      </c>
      <c r="Y982" s="5" t="s">
        <v>104</v>
      </c>
    </row>
    <row r="983" spans="1:25" hidden="1" x14ac:dyDescent="0.25">
      <c r="A983" s="5" t="s">
        <v>2615</v>
      </c>
      <c r="B983" s="5" t="s">
        <v>2616</v>
      </c>
      <c r="C983" s="5" t="s">
        <v>2612</v>
      </c>
      <c r="D983" s="5">
        <v>191</v>
      </c>
      <c r="E983" s="5" t="s">
        <v>428</v>
      </c>
      <c r="F983" s="5" t="s">
        <v>429</v>
      </c>
      <c r="G983" s="5" t="s">
        <v>430</v>
      </c>
      <c r="H983" s="5" t="s">
        <v>431</v>
      </c>
      <c r="I983" s="5" t="s">
        <v>5</v>
      </c>
      <c r="J983" s="5">
        <v>403</v>
      </c>
      <c r="K983" s="5">
        <v>2018</v>
      </c>
      <c r="L983" s="5" t="s">
        <v>89</v>
      </c>
      <c r="M983" s="5" t="s">
        <v>90</v>
      </c>
      <c r="N983" s="5" t="s">
        <v>91</v>
      </c>
      <c r="O983" s="5">
        <v>188.71828358208955</v>
      </c>
      <c r="P983" s="5">
        <v>214.28171641791045</v>
      </c>
      <c r="Q983" s="5">
        <v>1.1354581673306772</v>
      </c>
      <c r="R983" s="5">
        <v>214.28171641791045</v>
      </c>
      <c r="S983" s="5">
        <v>1.1354581673306772</v>
      </c>
      <c r="T983" s="5">
        <v>-0.30662983425414364</v>
      </c>
      <c r="U983" s="5">
        <v>-0.53171641791044777</v>
      </c>
      <c r="V983" s="5">
        <v>214.28171641791045</v>
      </c>
      <c r="W983" s="5">
        <v>403</v>
      </c>
      <c r="X983" s="5">
        <v>188.71828358208955</v>
      </c>
      <c r="Y983" s="5" t="s">
        <v>104</v>
      </c>
    </row>
    <row r="984" spans="1:25" hidden="1" x14ac:dyDescent="0.25">
      <c r="A984" s="5" t="s">
        <v>2617</v>
      </c>
      <c r="B984" s="5" t="s">
        <v>2618</v>
      </c>
      <c r="C984" s="5" t="s">
        <v>2612</v>
      </c>
      <c r="D984" s="5">
        <v>191</v>
      </c>
      <c r="E984" s="5" t="s">
        <v>428</v>
      </c>
      <c r="F984" s="5" t="s">
        <v>429</v>
      </c>
      <c r="G984" s="5" t="s">
        <v>430</v>
      </c>
      <c r="H984" s="5" t="s">
        <v>431</v>
      </c>
      <c r="I984" s="5" t="s">
        <v>71</v>
      </c>
      <c r="J984" s="5">
        <v>1072</v>
      </c>
      <c r="K984" s="5">
        <v>2018</v>
      </c>
      <c r="L984" s="5" t="s">
        <v>89</v>
      </c>
      <c r="M984" s="5" t="s">
        <v>90</v>
      </c>
      <c r="N984" s="5" t="s">
        <v>91</v>
      </c>
      <c r="O984" s="5">
        <v>502</v>
      </c>
      <c r="P984" s="5">
        <v>570</v>
      </c>
      <c r="Q984" s="5">
        <v>1.1354581673306774</v>
      </c>
      <c r="R984" s="5">
        <v>570</v>
      </c>
      <c r="S984" s="5">
        <v>1.1354581673306774</v>
      </c>
      <c r="T984" s="5">
        <v>-0.30662983425414364</v>
      </c>
      <c r="U984" s="5">
        <v>-0.53171641791044777</v>
      </c>
      <c r="V984" s="5">
        <v>570</v>
      </c>
      <c r="W984" s="5">
        <v>1072</v>
      </c>
      <c r="X984" s="5">
        <v>502</v>
      </c>
      <c r="Y984" s="5" t="s">
        <v>104</v>
      </c>
    </row>
    <row r="985" spans="1:25" hidden="1" x14ac:dyDescent="0.25">
      <c r="A985" s="5" t="s">
        <v>2619</v>
      </c>
      <c r="B985" s="5" t="s">
        <v>2620</v>
      </c>
      <c r="C985" s="5" t="s">
        <v>2621</v>
      </c>
      <c r="D985" s="5">
        <v>192</v>
      </c>
      <c r="E985" s="5" t="s">
        <v>432</v>
      </c>
      <c r="F985" s="5" t="s">
        <v>48</v>
      </c>
      <c r="G985" s="5" t="s">
        <v>285</v>
      </c>
      <c r="H985" s="5" t="s">
        <v>285</v>
      </c>
      <c r="I985" s="5" t="s">
        <v>15</v>
      </c>
      <c r="K985" s="5">
        <v>2018</v>
      </c>
      <c r="L985" s="5" t="s">
        <v>89</v>
      </c>
      <c r="M985" s="5" t="s">
        <v>90</v>
      </c>
      <c r="N985" s="5" t="s">
        <v>91</v>
      </c>
      <c r="Q985" s="5"/>
      <c r="S985" s="5">
        <v>3.2564348521183049</v>
      </c>
      <c r="T985" s="5">
        <v>-0.35997134963675431</v>
      </c>
      <c r="U985" s="5">
        <v>-0.81204927884615385</v>
      </c>
      <c r="V985" s="5">
        <v>18108.69891826923</v>
      </c>
      <c r="W985" s="5">
        <v>22300</v>
      </c>
      <c r="X985" s="5">
        <v>4191.3010817307695</v>
      </c>
      <c r="Y985" s="5" t="s">
        <v>104</v>
      </c>
    </row>
    <row r="986" spans="1:25" hidden="1" x14ac:dyDescent="0.25">
      <c r="A986" s="5" t="s">
        <v>2622</v>
      </c>
      <c r="B986" s="5" t="s">
        <v>2623</v>
      </c>
      <c r="C986" s="5" t="s">
        <v>2621</v>
      </c>
      <c r="D986" s="5">
        <v>192</v>
      </c>
      <c r="E986" s="5" t="s">
        <v>432</v>
      </c>
      <c r="F986" s="5" t="s">
        <v>48</v>
      </c>
      <c r="G986" s="5" t="s">
        <v>285</v>
      </c>
      <c r="H986" s="5" t="s">
        <v>285</v>
      </c>
      <c r="I986" s="5" t="s">
        <v>95</v>
      </c>
      <c r="K986" s="5">
        <v>2018</v>
      </c>
      <c r="L986" s="5" t="s">
        <v>89</v>
      </c>
      <c r="M986" s="5" t="s">
        <v>90</v>
      </c>
      <c r="N986" s="5" t="s">
        <v>91</v>
      </c>
      <c r="Q986" s="5"/>
      <c r="S986" s="5">
        <v>3.2564348521183053</v>
      </c>
      <c r="T986" s="5">
        <v>-0.35997654737462426</v>
      </c>
      <c r="U986" s="5">
        <v>-0.81205080521310713</v>
      </c>
      <c r="V986" s="5">
        <v>24998.171987680289</v>
      </c>
      <c r="W986" s="5">
        <v>30784</v>
      </c>
      <c r="X986" s="5">
        <v>5785.8280123197119</v>
      </c>
      <c r="Y986" s="5" t="s">
        <v>104</v>
      </c>
    </row>
    <row r="987" spans="1:25" hidden="1" x14ac:dyDescent="0.25">
      <c r="A987" s="5" t="s">
        <v>2624</v>
      </c>
      <c r="B987" s="5" t="s">
        <v>2625</v>
      </c>
      <c r="C987" s="5" t="s">
        <v>2621</v>
      </c>
      <c r="D987" s="5">
        <v>192</v>
      </c>
      <c r="E987" s="5" t="s">
        <v>432</v>
      </c>
      <c r="F987" s="5" t="s">
        <v>48</v>
      </c>
      <c r="G987" s="5" t="s">
        <v>285</v>
      </c>
      <c r="H987" s="5" t="s">
        <v>285</v>
      </c>
      <c r="I987" s="5" t="s">
        <v>14</v>
      </c>
      <c r="K987" s="5">
        <v>2018</v>
      </c>
      <c r="L987" s="5" t="s">
        <v>89</v>
      </c>
      <c r="M987" s="5" t="s">
        <v>90</v>
      </c>
      <c r="N987" s="5" t="s">
        <v>91</v>
      </c>
      <c r="Q987" s="5"/>
      <c r="S987" s="5">
        <v>3.2564348521183049</v>
      </c>
      <c r="T987" s="5">
        <v>-0.37018457278084865</v>
      </c>
      <c r="U987" s="5">
        <v>-0.81504849248158751</v>
      </c>
      <c r="V987" s="5">
        <v>38.307279146634613</v>
      </c>
      <c r="W987" s="5">
        <v>47</v>
      </c>
      <c r="X987" s="5">
        <v>8.692720853365385</v>
      </c>
      <c r="Y987" s="5" t="s">
        <v>104</v>
      </c>
    </row>
    <row r="988" spans="1:25" hidden="1" x14ac:dyDescent="0.25">
      <c r="A988" s="5" t="s">
        <v>2626</v>
      </c>
      <c r="B988" s="5" t="s">
        <v>2627</v>
      </c>
      <c r="C988" s="5" t="s">
        <v>2621</v>
      </c>
      <c r="D988" s="5">
        <v>192</v>
      </c>
      <c r="E988" s="5" t="s">
        <v>432</v>
      </c>
      <c r="F988" s="5" t="s">
        <v>48</v>
      </c>
      <c r="G988" s="5" t="s">
        <v>285</v>
      </c>
      <c r="H988" s="5" t="s">
        <v>285</v>
      </c>
      <c r="I988" s="5" t="s">
        <v>7</v>
      </c>
      <c r="K988" s="5">
        <v>2018</v>
      </c>
      <c r="L988" s="5" t="s">
        <v>89</v>
      </c>
      <c r="M988" s="5" t="s">
        <v>90</v>
      </c>
      <c r="N988" s="5" t="s">
        <v>91</v>
      </c>
      <c r="Q988" s="5"/>
      <c r="S988" s="5">
        <v>3.2564348521183049</v>
      </c>
      <c r="T988" s="5">
        <v>-0.359933419765333</v>
      </c>
      <c r="U988" s="5">
        <v>-0.81203814036558286</v>
      </c>
      <c r="V988" s="5">
        <v>6851.1657902644229</v>
      </c>
      <c r="W988" s="5">
        <v>8437</v>
      </c>
      <c r="X988" s="5">
        <v>1585.8342097355771</v>
      </c>
      <c r="Y988" s="5" t="s">
        <v>104</v>
      </c>
    </row>
    <row r="989" spans="1:25" hidden="1" x14ac:dyDescent="0.25">
      <c r="A989" s="5" t="s">
        <v>2628</v>
      </c>
      <c r="B989" s="5" t="s">
        <v>2629</v>
      </c>
      <c r="C989" s="5" t="s">
        <v>2621</v>
      </c>
      <c r="D989" s="5">
        <v>192</v>
      </c>
      <c r="E989" s="5" t="s">
        <v>432</v>
      </c>
      <c r="F989" s="5" t="s">
        <v>48</v>
      </c>
      <c r="G989" s="5" t="s">
        <v>285</v>
      </c>
      <c r="H989" s="5" t="s">
        <v>285</v>
      </c>
      <c r="I989" s="5" t="s">
        <v>71</v>
      </c>
      <c r="K989" s="5">
        <v>2018</v>
      </c>
      <c r="L989" s="5" t="s">
        <v>89</v>
      </c>
      <c r="M989" s="5" t="s">
        <v>90</v>
      </c>
      <c r="N989" s="5" t="s">
        <v>91</v>
      </c>
      <c r="Q989" s="5"/>
      <c r="S989" s="5">
        <v>3.2564348521183053</v>
      </c>
      <c r="T989" s="5">
        <v>-0.35997134963675431</v>
      </c>
      <c r="U989" s="5">
        <v>-0.81204927884615385</v>
      </c>
      <c r="V989" s="5">
        <v>27025</v>
      </c>
      <c r="W989" s="5">
        <v>33280</v>
      </c>
      <c r="X989" s="5">
        <v>6255</v>
      </c>
      <c r="Y989" s="5" t="s">
        <v>104</v>
      </c>
    </row>
    <row r="990" spans="1:25" hidden="1" x14ac:dyDescent="0.25">
      <c r="A990" s="5" t="s">
        <v>2630</v>
      </c>
      <c r="B990" s="5" t="s">
        <v>2631</v>
      </c>
      <c r="C990" s="5" t="s">
        <v>2632</v>
      </c>
      <c r="D990" s="5">
        <v>193</v>
      </c>
      <c r="E990" s="5" t="s">
        <v>433</v>
      </c>
      <c r="F990" s="5" t="s">
        <v>48</v>
      </c>
      <c r="G990" s="5" t="s">
        <v>102</v>
      </c>
      <c r="H990" s="5" t="s">
        <v>208</v>
      </c>
      <c r="I990" s="5" t="s">
        <v>16</v>
      </c>
      <c r="J990" s="5">
        <v>0</v>
      </c>
      <c r="K990" s="5">
        <v>2018</v>
      </c>
      <c r="L990" s="5" t="s">
        <v>89</v>
      </c>
      <c r="M990" s="5" t="s">
        <v>90</v>
      </c>
      <c r="N990" s="5" t="s">
        <v>91</v>
      </c>
      <c r="O990" s="5">
        <v>0</v>
      </c>
      <c r="P990" s="5">
        <v>0</v>
      </c>
      <c r="Q990" s="5" t="s">
        <v>93</v>
      </c>
      <c r="R990" s="5">
        <v>0</v>
      </c>
      <c r="S990" s="5" t="s">
        <v>93</v>
      </c>
      <c r="T990" s="5">
        <v>-1</v>
      </c>
      <c r="U990" s="5">
        <v>-1</v>
      </c>
      <c r="V990" s="5">
        <v>376</v>
      </c>
      <c r="W990" s="5">
        <v>376</v>
      </c>
      <c r="X990" s="5">
        <v>0</v>
      </c>
      <c r="Y990" s="5" t="s">
        <v>109</v>
      </c>
    </row>
    <row r="991" spans="1:25" hidden="1" x14ac:dyDescent="0.25">
      <c r="A991" s="5" t="s">
        <v>2633</v>
      </c>
      <c r="B991" s="5" t="s">
        <v>2634</v>
      </c>
      <c r="C991" s="5" t="s">
        <v>2632</v>
      </c>
      <c r="D991" s="5">
        <v>193</v>
      </c>
      <c r="E991" s="5" t="s">
        <v>433</v>
      </c>
      <c r="F991" s="5" t="s">
        <v>48</v>
      </c>
      <c r="G991" s="5" t="s">
        <v>102</v>
      </c>
      <c r="H991" s="5" t="s">
        <v>208</v>
      </c>
      <c r="I991" s="5" t="s">
        <v>15</v>
      </c>
      <c r="J991" s="5">
        <v>0</v>
      </c>
      <c r="K991" s="5">
        <v>2018</v>
      </c>
      <c r="L991" s="5" t="s">
        <v>89</v>
      </c>
      <c r="M991" s="5" t="s">
        <v>90</v>
      </c>
      <c r="N991" s="5" t="s">
        <v>91</v>
      </c>
      <c r="O991" s="5">
        <v>0</v>
      </c>
      <c r="P991" s="5">
        <v>0</v>
      </c>
      <c r="Q991" s="5" t="s">
        <v>93</v>
      </c>
      <c r="R991" s="5">
        <v>0</v>
      </c>
      <c r="S991" s="5" t="s">
        <v>93</v>
      </c>
      <c r="T991" s="5">
        <v>-1</v>
      </c>
      <c r="U991" s="5">
        <v>-1</v>
      </c>
      <c r="V991" s="5">
        <v>29755</v>
      </c>
      <c r="W991" s="5">
        <v>29755</v>
      </c>
      <c r="X991" s="5">
        <v>0</v>
      </c>
      <c r="Y991" s="5" t="s">
        <v>109</v>
      </c>
    </row>
    <row r="992" spans="1:25" hidden="1" x14ac:dyDescent="0.25">
      <c r="A992" s="5" t="s">
        <v>2635</v>
      </c>
      <c r="B992" s="5" t="s">
        <v>2636</v>
      </c>
      <c r="C992" s="5" t="s">
        <v>2632</v>
      </c>
      <c r="D992" s="5">
        <v>193</v>
      </c>
      <c r="E992" s="5" t="s">
        <v>433</v>
      </c>
      <c r="F992" s="5" t="s">
        <v>48</v>
      </c>
      <c r="G992" s="5" t="s">
        <v>102</v>
      </c>
      <c r="H992" s="5" t="s">
        <v>208</v>
      </c>
      <c r="I992" s="5" t="s">
        <v>11</v>
      </c>
      <c r="J992" s="5">
        <v>0</v>
      </c>
      <c r="K992" s="5">
        <v>2018</v>
      </c>
      <c r="L992" s="5" t="s">
        <v>89</v>
      </c>
      <c r="M992" s="5" t="s">
        <v>90</v>
      </c>
      <c r="N992" s="5" t="s">
        <v>91</v>
      </c>
      <c r="O992" s="5">
        <v>0</v>
      </c>
      <c r="P992" s="5">
        <v>0</v>
      </c>
      <c r="Q992" s="5" t="s">
        <v>93</v>
      </c>
      <c r="R992" s="5">
        <v>0</v>
      </c>
      <c r="S992" s="5" t="s">
        <v>93</v>
      </c>
      <c r="T992" s="5">
        <v>-1</v>
      </c>
      <c r="U992" s="5">
        <v>-1</v>
      </c>
      <c r="V992" s="5">
        <v>376</v>
      </c>
      <c r="W992" s="5">
        <v>376</v>
      </c>
      <c r="X992" s="5">
        <v>0</v>
      </c>
      <c r="Y992" s="5" t="s">
        <v>109</v>
      </c>
    </row>
    <row r="993" spans="1:25" hidden="1" x14ac:dyDescent="0.25">
      <c r="A993" s="5" t="s">
        <v>2637</v>
      </c>
      <c r="B993" s="5" t="s">
        <v>2638</v>
      </c>
      <c r="C993" s="5" t="s">
        <v>2632</v>
      </c>
      <c r="D993" s="5">
        <v>193</v>
      </c>
      <c r="E993" s="5" t="s">
        <v>433</v>
      </c>
      <c r="F993" s="5" t="s">
        <v>48</v>
      </c>
      <c r="G993" s="5" t="s">
        <v>102</v>
      </c>
      <c r="H993" s="5" t="s">
        <v>208</v>
      </c>
      <c r="I993" s="5" t="s">
        <v>14</v>
      </c>
      <c r="J993" s="5">
        <v>0</v>
      </c>
      <c r="K993" s="5">
        <v>2018</v>
      </c>
      <c r="L993" s="5" t="s">
        <v>89</v>
      </c>
      <c r="M993" s="5" t="s">
        <v>90</v>
      </c>
      <c r="N993" s="5" t="s">
        <v>91</v>
      </c>
      <c r="O993" s="5">
        <v>0</v>
      </c>
      <c r="P993" s="5">
        <v>0</v>
      </c>
      <c r="Q993" s="5" t="s">
        <v>93</v>
      </c>
      <c r="R993" s="5">
        <v>0</v>
      </c>
      <c r="S993" s="5" t="s">
        <v>93</v>
      </c>
      <c r="T993" s="5">
        <v>-1</v>
      </c>
      <c r="U993" s="5">
        <v>-1</v>
      </c>
      <c r="V993" s="5">
        <v>376</v>
      </c>
      <c r="W993" s="5">
        <v>376</v>
      </c>
      <c r="X993" s="5">
        <v>0</v>
      </c>
      <c r="Y993" s="5" t="s">
        <v>109</v>
      </c>
    </row>
    <row r="994" spans="1:25" hidden="1" x14ac:dyDescent="0.25">
      <c r="A994" s="5" t="s">
        <v>2639</v>
      </c>
      <c r="B994" s="5" t="s">
        <v>2640</v>
      </c>
      <c r="C994" s="5" t="s">
        <v>2632</v>
      </c>
      <c r="D994" s="5">
        <v>193</v>
      </c>
      <c r="E994" s="5" t="s">
        <v>433</v>
      </c>
      <c r="F994" s="5" t="s">
        <v>48</v>
      </c>
      <c r="G994" s="5" t="s">
        <v>102</v>
      </c>
      <c r="H994" s="5" t="s">
        <v>208</v>
      </c>
      <c r="I994" s="5" t="s">
        <v>119</v>
      </c>
      <c r="J994" s="5">
        <v>0</v>
      </c>
      <c r="K994" s="5">
        <v>2018</v>
      </c>
      <c r="L994" s="5" t="s">
        <v>89</v>
      </c>
      <c r="M994" s="5" t="s">
        <v>90</v>
      </c>
      <c r="N994" s="5" t="s">
        <v>91</v>
      </c>
      <c r="O994" s="5">
        <v>0</v>
      </c>
      <c r="P994" s="5">
        <v>0</v>
      </c>
      <c r="Q994" s="5" t="s">
        <v>93</v>
      </c>
      <c r="R994" s="5">
        <v>0</v>
      </c>
      <c r="S994" s="5" t="s">
        <v>93</v>
      </c>
      <c r="T994" s="5">
        <v>-1</v>
      </c>
      <c r="U994" s="5">
        <v>-1</v>
      </c>
      <c r="V994" s="5">
        <v>33830</v>
      </c>
      <c r="W994" s="5">
        <v>33830</v>
      </c>
      <c r="X994" s="5">
        <v>0</v>
      </c>
      <c r="Y994" s="5" t="s">
        <v>109</v>
      </c>
    </row>
    <row r="995" spans="1:25" hidden="1" x14ac:dyDescent="0.25">
      <c r="A995" s="5" t="s">
        <v>2641</v>
      </c>
      <c r="B995" s="5" t="s">
        <v>2642</v>
      </c>
      <c r="C995" s="5" t="s">
        <v>2632</v>
      </c>
      <c r="D995" s="5">
        <v>193</v>
      </c>
      <c r="E995" s="5" t="s">
        <v>433</v>
      </c>
      <c r="F995" s="5" t="s">
        <v>48</v>
      </c>
      <c r="G995" s="5" t="s">
        <v>102</v>
      </c>
      <c r="H995" s="5" t="s">
        <v>208</v>
      </c>
      <c r="I995" s="5" t="s">
        <v>7</v>
      </c>
      <c r="J995" s="5">
        <v>0</v>
      </c>
      <c r="K995" s="5">
        <v>2018</v>
      </c>
      <c r="L995" s="5" t="s">
        <v>89</v>
      </c>
      <c r="M995" s="5" t="s">
        <v>90</v>
      </c>
      <c r="N995" s="5" t="s">
        <v>91</v>
      </c>
      <c r="O995" s="5">
        <v>0</v>
      </c>
      <c r="P995" s="5">
        <v>0</v>
      </c>
      <c r="Q995" s="5" t="s">
        <v>93</v>
      </c>
      <c r="R995" s="5">
        <v>0</v>
      </c>
      <c r="S995" s="5" t="s">
        <v>93</v>
      </c>
      <c r="T995" s="5">
        <v>-1</v>
      </c>
      <c r="U995" s="5">
        <v>-1</v>
      </c>
      <c r="V995" s="5">
        <v>1330</v>
      </c>
      <c r="W995" s="5">
        <v>1330</v>
      </c>
      <c r="X995" s="5">
        <v>0</v>
      </c>
      <c r="Y995" s="5" t="s">
        <v>109</v>
      </c>
    </row>
    <row r="996" spans="1:25" hidden="1" x14ac:dyDescent="0.25">
      <c r="A996" s="5" t="s">
        <v>2643</v>
      </c>
      <c r="B996" s="5" t="s">
        <v>2644</v>
      </c>
      <c r="C996" s="5" t="s">
        <v>2632</v>
      </c>
      <c r="D996" s="5">
        <v>193</v>
      </c>
      <c r="E996" s="5" t="s">
        <v>433</v>
      </c>
      <c r="F996" s="5" t="s">
        <v>48</v>
      </c>
      <c r="G996" s="5" t="s">
        <v>102</v>
      </c>
      <c r="H996" s="5" t="s">
        <v>208</v>
      </c>
      <c r="I996" s="5" t="s">
        <v>12</v>
      </c>
      <c r="J996" s="5">
        <v>0</v>
      </c>
      <c r="K996" s="5">
        <v>2018</v>
      </c>
      <c r="L996" s="5" t="s">
        <v>89</v>
      </c>
      <c r="M996" s="5" t="s">
        <v>90</v>
      </c>
      <c r="N996" s="5" t="s">
        <v>91</v>
      </c>
      <c r="O996" s="5">
        <v>0</v>
      </c>
      <c r="P996" s="5">
        <v>0</v>
      </c>
      <c r="Q996" s="1" t="s">
        <v>93</v>
      </c>
      <c r="R996" s="5">
        <v>0</v>
      </c>
      <c r="S996" s="5" t="s">
        <v>93</v>
      </c>
      <c r="T996" s="5">
        <v>-1</v>
      </c>
      <c r="U996" s="5">
        <v>-1</v>
      </c>
      <c r="V996" s="5">
        <v>376</v>
      </c>
      <c r="W996" s="5">
        <v>376</v>
      </c>
      <c r="X996" s="5">
        <v>0</v>
      </c>
      <c r="Y996" s="5" t="s">
        <v>109</v>
      </c>
    </row>
    <row r="997" spans="1:25" hidden="1" x14ac:dyDescent="0.25">
      <c r="A997" s="5" t="s">
        <v>2645</v>
      </c>
      <c r="B997" s="5" t="s">
        <v>2646</v>
      </c>
      <c r="C997" s="5" t="s">
        <v>2632</v>
      </c>
      <c r="D997" s="5">
        <v>193</v>
      </c>
      <c r="E997" s="5" t="s">
        <v>433</v>
      </c>
      <c r="F997" s="5" t="s">
        <v>48</v>
      </c>
      <c r="G997" s="5" t="s">
        <v>102</v>
      </c>
      <c r="H997" s="5" t="s">
        <v>208</v>
      </c>
      <c r="I997" s="5" t="s">
        <v>9</v>
      </c>
      <c r="J997" s="5">
        <v>0</v>
      </c>
      <c r="K997" s="5">
        <v>2018</v>
      </c>
      <c r="L997" s="5" t="s">
        <v>89</v>
      </c>
      <c r="M997" s="5" t="s">
        <v>90</v>
      </c>
      <c r="N997" s="5" t="s">
        <v>91</v>
      </c>
      <c r="O997" s="5">
        <v>0</v>
      </c>
      <c r="P997" s="5">
        <v>0</v>
      </c>
      <c r="Q997" s="5" t="s">
        <v>93</v>
      </c>
      <c r="R997" s="5">
        <v>0</v>
      </c>
      <c r="S997" s="5" t="s">
        <v>93</v>
      </c>
      <c r="T997" s="5">
        <v>-1</v>
      </c>
      <c r="U997" s="5">
        <v>-1</v>
      </c>
      <c r="V997" s="5">
        <v>1241</v>
      </c>
      <c r="W997" s="5">
        <v>1241</v>
      </c>
      <c r="X997" s="5">
        <v>0</v>
      </c>
      <c r="Y997" s="5" t="s">
        <v>109</v>
      </c>
    </row>
    <row r="998" spans="1:25" hidden="1" x14ac:dyDescent="0.25">
      <c r="A998" s="5" t="s">
        <v>2647</v>
      </c>
      <c r="B998" s="5" t="s">
        <v>2648</v>
      </c>
      <c r="C998" s="5" t="s">
        <v>2632</v>
      </c>
      <c r="D998" s="5">
        <v>193</v>
      </c>
      <c r="E998" s="5" t="s">
        <v>433</v>
      </c>
      <c r="F998" s="5" t="s">
        <v>48</v>
      </c>
      <c r="G998" s="5" t="s">
        <v>102</v>
      </c>
      <c r="H998" s="5" t="s">
        <v>208</v>
      </c>
      <c r="I998" s="5" t="s">
        <v>95</v>
      </c>
      <c r="J998" s="5">
        <v>0</v>
      </c>
      <c r="K998" s="5">
        <v>2018</v>
      </c>
      <c r="L998" s="5" t="s">
        <v>89</v>
      </c>
      <c r="M998" s="5" t="s">
        <v>90</v>
      </c>
      <c r="N998" s="5" t="s">
        <v>91</v>
      </c>
      <c r="O998" s="5">
        <v>0</v>
      </c>
      <c r="P998" s="5">
        <v>0</v>
      </c>
      <c r="Q998" s="5" t="s">
        <v>93</v>
      </c>
      <c r="R998" s="5">
        <v>0</v>
      </c>
      <c r="S998" s="5" t="s">
        <v>93</v>
      </c>
      <c r="T998" s="5">
        <v>-1</v>
      </c>
      <c r="U998" s="5">
        <v>-1</v>
      </c>
      <c r="V998" s="5">
        <v>33830</v>
      </c>
      <c r="W998" s="5">
        <v>33830</v>
      </c>
      <c r="X998" s="5">
        <v>0</v>
      </c>
      <c r="Y998" s="5" t="s">
        <v>109</v>
      </c>
    </row>
    <row r="999" spans="1:25" hidden="1" x14ac:dyDescent="0.25">
      <c r="A999" s="5" t="s">
        <v>2649</v>
      </c>
      <c r="B999" s="5" t="s">
        <v>2650</v>
      </c>
      <c r="C999" s="5" t="s">
        <v>2632</v>
      </c>
      <c r="D999" s="5">
        <v>193</v>
      </c>
      <c r="E999" s="5" t="s">
        <v>433</v>
      </c>
      <c r="F999" s="5" t="s">
        <v>48</v>
      </c>
      <c r="G999" s="5" t="s">
        <v>102</v>
      </c>
      <c r="H999" s="5" t="s">
        <v>208</v>
      </c>
      <c r="I999" s="5" t="s">
        <v>71</v>
      </c>
      <c r="J999" s="5">
        <v>0</v>
      </c>
      <c r="K999" s="5">
        <v>2018</v>
      </c>
      <c r="L999" s="5" t="s">
        <v>89</v>
      </c>
      <c r="M999" s="5" t="s">
        <v>90</v>
      </c>
      <c r="N999" s="5" t="s">
        <v>91</v>
      </c>
      <c r="O999" s="5">
        <v>0</v>
      </c>
      <c r="P999" s="5">
        <v>0</v>
      </c>
      <c r="Q999" s="5" t="s">
        <v>93</v>
      </c>
      <c r="R999" s="5">
        <v>0</v>
      </c>
      <c r="S999" s="5" t="s">
        <v>93</v>
      </c>
      <c r="T999" s="5">
        <v>-1</v>
      </c>
      <c r="U999" s="5">
        <v>-1</v>
      </c>
      <c r="V999" s="5">
        <v>33830</v>
      </c>
      <c r="W999" s="5">
        <v>33830</v>
      </c>
      <c r="X999" s="5">
        <v>0</v>
      </c>
      <c r="Y999" s="5" t="s">
        <v>109</v>
      </c>
    </row>
    <row r="1000" spans="1:25" hidden="1" x14ac:dyDescent="0.25">
      <c r="A1000" s="5" t="s">
        <v>2651</v>
      </c>
      <c r="B1000" s="5" t="s">
        <v>2652</v>
      </c>
      <c r="C1000" s="5" t="s">
        <v>2653</v>
      </c>
      <c r="D1000" s="5">
        <v>194</v>
      </c>
      <c r="E1000" s="5" t="s">
        <v>434</v>
      </c>
      <c r="F1000" s="5" t="s">
        <v>48</v>
      </c>
      <c r="G1000" s="5" t="s">
        <v>382</v>
      </c>
      <c r="H1000" s="5" t="s">
        <v>435</v>
      </c>
      <c r="I1000" s="5" t="s">
        <v>16</v>
      </c>
      <c r="J1000" s="5">
        <v>16</v>
      </c>
      <c r="K1000" s="5">
        <v>2018</v>
      </c>
      <c r="L1000" s="5" t="s">
        <v>89</v>
      </c>
      <c r="M1000" s="5" t="s">
        <v>90</v>
      </c>
      <c r="N1000" s="5" t="s">
        <v>91</v>
      </c>
      <c r="O1000" s="5">
        <v>11.427184466019417</v>
      </c>
      <c r="P1000" s="5">
        <v>4.5728155339805827</v>
      </c>
      <c r="Q1000" s="5">
        <v>0.40016992353440956</v>
      </c>
      <c r="R1000" s="5">
        <v>4.5728155339805827</v>
      </c>
      <c r="S1000" s="5">
        <v>0.40016992353440956</v>
      </c>
      <c r="T1000" s="5">
        <v>-0.39045547528418661</v>
      </c>
      <c r="U1000" s="5">
        <v>-0.45584835876098012</v>
      </c>
      <c r="V1000" s="5">
        <v>9.5728155339805827</v>
      </c>
      <c r="W1000" s="5">
        <v>21</v>
      </c>
      <c r="X1000" s="5">
        <v>11.427184466019417</v>
      </c>
      <c r="Y1000" s="5" t="s">
        <v>104</v>
      </c>
    </row>
    <row r="1001" spans="1:25" hidden="1" x14ac:dyDescent="0.25">
      <c r="A1001" s="5" t="s">
        <v>2654</v>
      </c>
      <c r="B1001" s="5" t="s">
        <v>2655</v>
      </c>
      <c r="C1001" s="5" t="s">
        <v>2653</v>
      </c>
      <c r="D1001" s="5">
        <v>194</v>
      </c>
      <c r="E1001" s="5" t="s">
        <v>434</v>
      </c>
      <c r="F1001" s="5" t="s">
        <v>48</v>
      </c>
      <c r="G1001" s="5" t="s">
        <v>382</v>
      </c>
      <c r="H1001" s="5" t="s">
        <v>435</v>
      </c>
      <c r="I1001" s="5" t="s">
        <v>15</v>
      </c>
      <c r="J1001" s="5">
        <v>1071</v>
      </c>
      <c r="K1001" s="5">
        <v>2018</v>
      </c>
      <c r="L1001" s="5" t="s">
        <v>89</v>
      </c>
      <c r="M1001" s="5" t="s">
        <v>90</v>
      </c>
      <c r="N1001" s="5" t="s">
        <v>91</v>
      </c>
      <c r="O1001" s="5">
        <v>764.90716019417471</v>
      </c>
      <c r="P1001" s="5">
        <v>306.09283980582529</v>
      </c>
      <c r="Q1001" s="5">
        <v>0.40016992353440961</v>
      </c>
      <c r="R1001" s="5">
        <v>306.09283980582529</v>
      </c>
      <c r="S1001" s="5">
        <v>0.40016992353440961</v>
      </c>
      <c r="T1001" s="5">
        <v>-0.36009774526776706</v>
      </c>
      <c r="U1001" s="5">
        <v>-0.42874745317836094</v>
      </c>
      <c r="V1001" s="5">
        <v>574.09283980582529</v>
      </c>
      <c r="W1001" s="5">
        <v>1339</v>
      </c>
      <c r="X1001" s="5">
        <v>764.90716019417471</v>
      </c>
      <c r="Y1001" s="5" t="s">
        <v>104</v>
      </c>
    </row>
    <row r="1002" spans="1:25" hidden="1" x14ac:dyDescent="0.25">
      <c r="A1002" s="5" t="s">
        <v>2656</v>
      </c>
      <c r="B1002" s="5" t="s">
        <v>2657</v>
      </c>
      <c r="C1002" s="5" t="s">
        <v>2653</v>
      </c>
      <c r="D1002" s="5">
        <v>194</v>
      </c>
      <c r="E1002" s="5" t="s">
        <v>434</v>
      </c>
      <c r="F1002" s="5" t="s">
        <v>48</v>
      </c>
      <c r="G1002" s="5" t="s">
        <v>382</v>
      </c>
      <c r="H1002" s="5" t="s">
        <v>435</v>
      </c>
      <c r="I1002" s="5" t="s">
        <v>95</v>
      </c>
      <c r="J1002" s="5">
        <v>3296</v>
      </c>
      <c r="K1002" s="5">
        <v>2018</v>
      </c>
      <c r="L1002" s="5" t="s">
        <v>89</v>
      </c>
      <c r="M1002" s="5" t="s">
        <v>90</v>
      </c>
      <c r="N1002" s="5" t="s">
        <v>91</v>
      </c>
      <c r="O1002" s="5">
        <v>2354</v>
      </c>
      <c r="P1002" s="5">
        <v>942</v>
      </c>
      <c r="Q1002" s="5">
        <v>0.4001699235344095</v>
      </c>
      <c r="R1002" s="5">
        <v>942</v>
      </c>
      <c r="S1002" s="5">
        <v>0.4001699235344095</v>
      </c>
      <c r="T1002" s="5">
        <v>-0.35997824904839587</v>
      </c>
      <c r="U1002" s="5">
        <v>-0.42864077669902911</v>
      </c>
      <c r="V1002" s="5">
        <v>1766</v>
      </c>
      <c r="W1002" s="5">
        <v>4120</v>
      </c>
      <c r="X1002" s="5">
        <v>2354</v>
      </c>
      <c r="Y1002" s="5" t="s">
        <v>104</v>
      </c>
    </row>
    <row r="1003" spans="1:25" hidden="1" x14ac:dyDescent="0.25">
      <c r="A1003" s="5" t="s">
        <v>2658</v>
      </c>
      <c r="B1003" s="5" t="s">
        <v>2659</v>
      </c>
      <c r="C1003" s="5" t="s">
        <v>2653</v>
      </c>
      <c r="D1003" s="5">
        <v>194</v>
      </c>
      <c r="E1003" s="5" t="s">
        <v>434</v>
      </c>
      <c r="F1003" s="5" t="s">
        <v>48</v>
      </c>
      <c r="G1003" s="5" t="s">
        <v>382</v>
      </c>
      <c r="H1003" s="5" t="s">
        <v>435</v>
      </c>
      <c r="I1003" s="5" t="s">
        <v>11</v>
      </c>
      <c r="J1003" s="5">
        <v>231</v>
      </c>
      <c r="K1003" s="5">
        <v>2018</v>
      </c>
      <c r="L1003" s="5" t="s">
        <v>89</v>
      </c>
      <c r="M1003" s="5" t="s">
        <v>90</v>
      </c>
      <c r="N1003" s="5" t="s">
        <v>91</v>
      </c>
      <c r="O1003" s="5">
        <v>164.97997572815532</v>
      </c>
      <c r="P1003" s="5">
        <v>66.020024271844676</v>
      </c>
      <c r="Q1003" s="5">
        <v>0.40016992353440967</v>
      </c>
      <c r="R1003" s="5">
        <v>66.020024271844676</v>
      </c>
      <c r="S1003" s="5">
        <v>0.40016992353440967</v>
      </c>
      <c r="T1003" s="5">
        <v>-0.35831152573862612</v>
      </c>
      <c r="U1003" s="5">
        <v>-0.42715286205501624</v>
      </c>
      <c r="V1003" s="5">
        <v>123.02002427184468</v>
      </c>
      <c r="W1003" s="5">
        <v>288</v>
      </c>
      <c r="X1003" s="5">
        <v>164.97997572815532</v>
      </c>
      <c r="Y1003" s="5" t="s">
        <v>104</v>
      </c>
    </row>
    <row r="1004" spans="1:25" hidden="1" x14ac:dyDescent="0.25">
      <c r="A1004" s="5" t="s">
        <v>2660</v>
      </c>
      <c r="B1004" s="5" t="s">
        <v>2661</v>
      </c>
      <c r="C1004" s="5" t="s">
        <v>2653</v>
      </c>
      <c r="D1004" s="5">
        <v>194</v>
      </c>
      <c r="E1004" s="5" t="s">
        <v>434</v>
      </c>
      <c r="F1004" s="5" t="s">
        <v>48</v>
      </c>
      <c r="G1004" s="5" t="s">
        <v>382</v>
      </c>
      <c r="H1004" s="5" t="s">
        <v>435</v>
      </c>
      <c r="I1004" s="5" t="s">
        <v>14</v>
      </c>
      <c r="J1004" s="5">
        <v>16</v>
      </c>
      <c r="K1004" s="5">
        <v>2018</v>
      </c>
      <c r="L1004" s="5" t="s">
        <v>89</v>
      </c>
      <c r="M1004" s="5" t="s">
        <v>90</v>
      </c>
      <c r="N1004" s="5" t="s">
        <v>91</v>
      </c>
      <c r="O1004" s="5">
        <v>11.427184466019417</v>
      </c>
      <c r="P1004" s="5">
        <v>4.5728155339805827</v>
      </c>
      <c r="Q1004" s="1">
        <v>0.40016992353440956</v>
      </c>
      <c r="R1004" s="5">
        <v>4.5728155339805827</v>
      </c>
      <c r="S1004" s="5">
        <v>0.40016992353440956</v>
      </c>
      <c r="T1004" s="5">
        <v>-0.39045547528418661</v>
      </c>
      <c r="U1004" s="5">
        <v>-0.45584835876098012</v>
      </c>
      <c r="V1004" s="5">
        <v>9.5728155339805827</v>
      </c>
      <c r="W1004" s="5">
        <v>21</v>
      </c>
      <c r="X1004" s="5">
        <v>11.427184466019417</v>
      </c>
      <c r="Y1004" s="5" t="s">
        <v>104</v>
      </c>
    </row>
    <row r="1005" spans="1:25" hidden="1" x14ac:dyDescent="0.25">
      <c r="A1005" s="5" t="s">
        <v>2662</v>
      </c>
      <c r="B1005" s="5" t="s">
        <v>2663</v>
      </c>
      <c r="C1005" s="5" t="s">
        <v>2653</v>
      </c>
      <c r="D1005" s="5">
        <v>194</v>
      </c>
      <c r="E1005" s="5" t="s">
        <v>434</v>
      </c>
      <c r="F1005" s="5" t="s">
        <v>48</v>
      </c>
      <c r="G1005" s="5" t="s">
        <v>382</v>
      </c>
      <c r="H1005" s="5" t="s">
        <v>435</v>
      </c>
      <c r="I1005" s="5" t="s">
        <v>71</v>
      </c>
      <c r="J1005" s="5">
        <v>3296</v>
      </c>
      <c r="K1005" s="5">
        <v>2018</v>
      </c>
      <c r="L1005" s="5" t="s">
        <v>89</v>
      </c>
      <c r="M1005" s="5" t="s">
        <v>90</v>
      </c>
      <c r="N1005" s="5" t="s">
        <v>91</v>
      </c>
      <c r="O1005" s="5">
        <v>2354</v>
      </c>
      <c r="P1005" s="5">
        <v>942</v>
      </c>
      <c r="Q1005" s="5">
        <v>0.4001699235344095</v>
      </c>
      <c r="R1005" s="5">
        <v>942</v>
      </c>
      <c r="S1005" s="5">
        <v>0.4001699235344095</v>
      </c>
      <c r="T1005" s="5">
        <v>-0.35997824904839587</v>
      </c>
      <c r="U1005" s="5">
        <v>-0.42864077669902911</v>
      </c>
      <c r="V1005" s="5">
        <v>1766</v>
      </c>
      <c r="W1005" s="5">
        <v>4120</v>
      </c>
      <c r="X1005" s="5">
        <v>2354</v>
      </c>
      <c r="Y1005" s="5" t="s">
        <v>104</v>
      </c>
    </row>
    <row r="1006" spans="1:25" hidden="1" x14ac:dyDescent="0.25">
      <c r="A1006" s="5" t="s">
        <v>2664</v>
      </c>
      <c r="B1006" s="5" t="s">
        <v>2665</v>
      </c>
      <c r="C1006" s="5" t="s">
        <v>2653</v>
      </c>
      <c r="D1006" s="5">
        <v>194</v>
      </c>
      <c r="E1006" s="5" t="s">
        <v>434</v>
      </c>
      <c r="F1006" s="5" t="s">
        <v>48</v>
      </c>
      <c r="G1006" s="5" t="s">
        <v>382</v>
      </c>
      <c r="H1006" s="5" t="s">
        <v>435</v>
      </c>
      <c r="I1006" s="5" t="s">
        <v>12</v>
      </c>
      <c r="J1006" s="5">
        <v>231</v>
      </c>
      <c r="K1006" s="5">
        <v>2018</v>
      </c>
      <c r="L1006" s="5" t="s">
        <v>89</v>
      </c>
      <c r="M1006" s="5" t="s">
        <v>90</v>
      </c>
      <c r="N1006" s="5" t="s">
        <v>91</v>
      </c>
      <c r="O1006" s="5">
        <v>164.97997572815532</v>
      </c>
      <c r="P1006" s="5">
        <v>66.020024271844676</v>
      </c>
      <c r="Q1006" s="5">
        <v>0.40016992353440967</v>
      </c>
      <c r="R1006" s="5">
        <v>66.020024271844676</v>
      </c>
      <c r="S1006" s="5">
        <v>0.40016992353440967</v>
      </c>
      <c r="T1006" s="5">
        <v>-0.35831152573862612</v>
      </c>
      <c r="U1006" s="5">
        <v>-0.42715286205501624</v>
      </c>
      <c r="V1006" s="5">
        <v>123.02002427184468</v>
      </c>
      <c r="W1006" s="5">
        <v>288</v>
      </c>
      <c r="X1006" s="5">
        <v>164.97997572815532</v>
      </c>
      <c r="Y1006" s="5" t="s">
        <v>104</v>
      </c>
    </row>
    <row r="1007" spans="1:25" hidden="1" x14ac:dyDescent="0.25">
      <c r="A1007" s="5" t="s">
        <v>2666</v>
      </c>
      <c r="B1007" s="5" t="s">
        <v>2667</v>
      </c>
      <c r="C1007" s="5" t="s">
        <v>2653</v>
      </c>
      <c r="D1007" s="5">
        <v>194</v>
      </c>
      <c r="E1007" s="5" t="s">
        <v>434</v>
      </c>
      <c r="F1007" s="5" t="s">
        <v>48</v>
      </c>
      <c r="G1007" s="5" t="s">
        <v>382</v>
      </c>
      <c r="H1007" s="5" t="s">
        <v>435</v>
      </c>
      <c r="I1007" s="5" t="s">
        <v>9</v>
      </c>
      <c r="J1007" s="5">
        <v>1731</v>
      </c>
      <c r="K1007" s="5">
        <v>2018</v>
      </c>
      <c r="L1007" s="5" t="s">
        <v>89</v>
      </c>
      <c r="M1007" s="5" t="s">
        <v>90</v>
      </c>
      <c r="N1007" s="5" t="s">
        <v>91</v>
      </c>
      <c r="O1007" s="5">
        <v>1236.2785194174755</v>
      </c>
      <c r="P1007" s="5">
        <v>494.72148058252446</v>
      </c>
      <c r="Q1007" s="5">
        <v>0.40016992353440972</v>
      </c>
      <c r="R1007" s="5">
        <v>494.72148058252446</v>
      </c>
      <c r="S1007" s="5">
        <v>0.40016992353440972</v>
      </c>
      <c r="T1007" s="5">
        <v>-0.35975632749813535</v>
      </c>
      <c r="U1007" s="5">
        <v>-0.42844266323741309</v>
      </c>
      <c r="V1007" s="5">
        <v>926.72148058252446</v>
      </c>
      <c r="W1007" s="5">
        <v>2163</v>
      </c>
      <c r="X1007" s="5">
        <v>1236.2785194174755</v>
      </c>
      <c r="Y1007" s="5" t="s">
        <v>104</v>
      </c>
    </row>
    <row r="1008" spans="1:25" hidden="1" x14ac:dyDescent="0.25">
      <c r="A1008" s="5" t="s">
        <v>2668</v>
      </c>
      <c r="B1008" s="5" t="s">
        <v>2669</v>
      </c>
      <c r="C1008" s="5" t="s">
        <v>2670</v>
      </c>
      <c r="D1008" s="5">
        <v>195</v>
      </c>
      <c r="E1008" s="5" t="s">
        <v>2671</v>
      </c>
      <c r="F1008" s="5" t="s">
        <v>437</v>
      </c>
      <c r="G1008" s="5" t="s">
        <v>420</v>
      </c>
      <c r="H1008" s="5" t="s">
        <v>334</v>
      </c>
      <c r="I1008" s="5" t="s">
        <v>7</v>
      </c>
      <c r="J1008" s="5">
        <v>0</v>
      </c>
      <c r="K1008" s="5">
        <v>2018</v>
      </c>
      <c r="L1008" s="5" t="s">
        <v>89</v>
      </c>
      <c r="M1008" s="5" t="s">
        <v>90</v>
      </c>
      <c r="N1008" s="5" t="s">
        <v>91</v>
      </c>
      <c r="O1008" s="5">
        <v>0</v>
      </c>
      <c r="P1008" s="5">
        <v>0</v>
      </c>
      <c r="Q1008" s="5" t="s">
        <v>93</v>
      </c>
      <c r="R1008" s="5">
        <v>0</v>
      </c>
      <c r="S1008" s="5" t="s">
        <v>93</v>
      </c>
      <c r="T1008" s="5" t="s">
        <v>93</v>
      </c>
      <c r="U1008" s="5" t="s">
        <v>93</v>
      </c>
      <c r="V1008" s="5">
        <v>0</v>
      </c>
      <c r="W1008" s="5">
        <v>0</v>
      </c>
      <c r="X1008" s="5">
        <v>0</v>
      </c>
      <c r="Y1008" s="5" t="s">
        <v>104</v>
      </c>
    </row>
    <row r="1009" spans="1:25" hidden="1" x14ac:dyDescent="0.25">
      <c r="A1009" s="5" t="s">
        <v>2672</v>
      </c>
      <c r="B1009" s="5" t="s">
        <v>2673</v>
      </c>
      <c r="C1009" s="5" t="s">
        <v>2670</v>
      </c>
      <c r="D1009" s="5">
        <v>195</v>
      </c>
      <c r="E1009" s="5" t="s">
        <v>2671</v>
      </c>
      <c r="F1009" s="5" t="s">
        <v>437</v>
      </c>
      <c r="G1009" s="5" t="s">
        <v>420</v>
      </c>
      <c r="H1009" s="5" t="s">
        <v>334</v>
      </c>
      <c r="I1009" s="5" t="s">
        <v>71</v>
      </c>
      <c r="J1009" s="5">
        <v>0</v>
      </c>
      <c r="K1009" s="5">
        <v>2018</v>
      </c>
      <c r="L1009" s="5" t="s">
        <v>89</v>
      </c>
      <c r="M1009" s="5" t="s">
        <v>90</v>
      </c>
      <c r="N1009" s="5" t="s">
        <v>91</v>
      </c>
      <c r="O1009" s="5">
        <v>0</v>
      </c>
      <c r="P1009" s="5">
        <v>0</v>
      </c>
      <c r="Q1009" s="5" t="s">
        <v>93</v>
      </c>
      <c r="R1009" s="5">
        <v>0</v>
      </c>
      <c r="S1009" s="5" t="s">
        <v>93</v>
      </c>
      <c r="T1009" s="5" t="s">
        <v>93</v>
      </c>
      <c r="U1009" s="5" t="s">
        <v>93</v>
      </c>
      <c r="V1009" s="5">
        <v>0</v>
      </c>
      <c r="W1009" s="5">
        <v>0</v>
      </c>
      <c r="X1009" s="5">
        <v>0</v>
      </c>
      <c r="Y1009" s="5" t="s">
        <v>104</v>
      </c>
    </row>
    <row r="1010" spans="1:25" hidden="1" x14ac:dyDescent="0.25">
      <c r="A1010" s="5" t="s">
        <v>2674</v>
      </c>
      <c r="B1010" s="5" t="s">
        <v>2675</v>
      </c>
      <c r="C1010" s="5" t="s">
        <v>2676</v>
      </c>
      <c r="D1010" s="5">
        <v>197</v>
      </c>
      <c r="E1010" s="5" t="s">
        <v>436</v>
      </c>
      <c r="F1010" s="5" t="s">
        <v>437</v>
      </c>
      <c r="G1010" s="5" t="s">
        <v>438</v>
      </c>
      <c r="H1010" s="5" t="s">
        <v>334</v>
      </c>
      <c r="I1010" s="5" t="s">
        <v>16</v>
      </c>
      <c r="J1010" s="5">
        <v>20</v>
      </c>
      <c r="K1010" s="5">
        <v>2018</v>
      </c>
      <c r="L1010" s="5" t="s">
        <v>89</v>
      </c>
      <c r="M1010" s="5" t="s">
        <v>90</v>
      </c>
      <c r="N1010" s="5" t="s">
        <v>91</v>
      </c>
      <c r="O1010" s="5">
        <v>0</v>
      </c>
      <c r="P1010" s="5">
        <v>20</v>
      </c>
      <c r="Q1010" s="1">
        <v>1</v>
      </c>
      <c r="R1010" s="5">
        <v>20</v>
      </c>
      <c r="S1010" s="5" t="s">
        <v>137</v>
      </c>
      <c r="T1010" s="5" t="s">
        <v>93</v>
      </c>
      <c r="U1010" s="5">
        <v>-1</v>
      </c>
      <c r="V1010" s="5">
        <v>20</v>
      </c>
      <c r="W1010" s="5">
        <v>20</v>
      </c>
      <c r="X1010" s="5">
        <v>0</v>
      </c>
      <c r="Y1010" s="5" t="s">
        <v>109</v>
      </c>
    </row>
    <row r="1011" spans="1:25" hidden="1" x14ac:dyDescent="0.25">
      <c r="A1011" s="5" t="s">
        <v>2677</v>
      </c>
      <c r="B1011" s="5" t="s">
        <v>2678</v>
      </c>
      <c r="C1011" s="5" t="s">
        <v>2676</v>
      </c>
      <c r="D1011" s="5">
        <v>197</v>
      </c>
      <c r="E1011" s="5" t="s">
        <v>436</v>
      </c>
      <c r="F1011" s="5" t="s">
        <v>437</v>
      </c>
      <c r="G1011" s="5" t="s">
        <v>438</v>
      </c>
      <c r="H1011" s="5" t="s">
        <v>334</v>
      </c>
      <c r="I1011" s="5" t="s">
        <v>95</v>
      </c>
      <c r="J1011" s="5">
        <v>270</v>
      </c>
      <c r="K1011" s="5">
        <v>2018</v>
      </c>
      <c r="L1011" s="5" t="s">
        <v>89</v>
      </c>
      <c r="M1011" s="5" t="s">
        <v>90</v>
      </c>
      <c r="N1011" s="5" t="s">
        <v>91</v>
      </c>
      <c r="O1011" s="5">
        <v>0</v>
      </c>
      <c r="P1011" s="5">
        <v>270</v>
      </c>
      <c r="Q1011" s="5">
        <v>1</v>
      </c>
      <c r="R1011" s="5">
        <v>270</v>
      </c>
      <c r="S1011" s="5" t="s">
        <v>137</v>
      </c>
      <c r="T1011" s="5" t="s">
        <v>93</v>
      </c>
      <c r="U1011" s="5">
        <v>-1</v>
      </c>
      <c r="V1011" s="5">
        <v>270</v>
      </c>
      <c r="W1011" s="5">
        <v>270</v>
      </c>
      <c r="X1011" s="5">
        <v>0</v>
      </c>
      <c r="Y1011" s="5" t="s">
        <v>109</v>
      </c>
    </row>
    <row r="1012" spans="1:25" hidden="1" x14ac:dyDescent="0.25">
      <c r="A1012" s="5" t="s">
        <v>2679</v>
      </c>
      <c r="B1012" s="5" t="s">
        <v>2680</v>
      </c>
      <c r="C1012" s="5" t="s">
        <v>2676</v>
      </c>
      <c r="D1012" s="5">
        <v>197</v>
      </c>
      <c r="E1012" s="5" t="s">
        <v>436</v>
      </c>
      <c r="F1012" s="5" t="s">
        <v>437</v>
      </c>
      <c r="G1012" s="5" t="s">
        <v>438</v>
      </c>
      <c r="H1012" s="5" t="s">
        <v>334</v>
      </c>
      <c r="I1012" s="5" t="s">
        <v>11</v>
      </c>
      <c r="J1012" s="5">
        <v>83</v>
      </c>
      <c r="K1012" s="5">
        <v>2018</v>
      </c>
      <c r="L1012" s="5" t="s">
        <v>89</v>
      </c>
      <c r="M1012" s="5" t="s">
        <v>90</v>
      </c>
      <c r="N1012" s="5" t="s">
        <v>91</v>
      </c>
      <c r="O1012" s="5">
        <v>0</v>
      </c>
      <c r="P1012" s="5">
        <v>83</v>
      </c>
      <c r="Q1012" s="5">
        <v>1</v>
      </c>
      <c r="R1012" s="5">
        <v>83</v>
      </c>
      <c r="S1012" s="5" t="s">
        <v>137</v>
      </c>
      <c r="T1012" s="5" t="s">
        <v>93</v>
      </c>
      <c r="U1012" s="5">
        <v>-1</v>
      </c>
      <c r="V1012" s="5">
        <v>83</v>
      </c>
      <c r="W1012" s="5">
        <v>83</v>
      </c>
      <c r="X1012" s="5">
        <v>0</v>
      </c>
      <c r="Y1012" s="5" t="s">
        <v>109</v>
      </c>
    </row>
    <row r="1013" spans="1:25" hidden="1" x14ac:dyDescent="0.25">
      <c r="A1013" s="5" t="s">
        <v>2681</v>
      </c>
      <c r="B1013" s="5" t="s">
        <v>2682</v>
      </c>
      <c r="C1013" s="5" t="s">
        <v>2676</v>
      </c>
      <c r="D1013" s="5">
        <v>197</v>
      </c>
      <c r="E1013" s="5" t="s">
        <v>436</v>
      </c>
      <c r="F1013" s="5" t="s">
        <v>437</v>
      </c>
      <c r="G1013" s="5" t="s">
        <v>438</v>
      </c>
      <c r="H1013" s="5" t="s">
        <v>334</v>
      </c>
      <c r="I1013" s="5" t="s">
        <v>14</v>
      </c>
      <c r="J1013" s="5">
        <v>4</v>
      </c>
      <c r="K1013" s="5">
        <v>2018</v>
      </c>
      <c r="L1013" s="5" t="s">
        <v>89</v>
      </c>
      <c r="M1013" s="5" t="s">
        <v>90</v>
      </c>
      <c r="N1013" s="5" t="s">
        <v>91</v>
      </c>
      <c r="O1013" s="5">
        <v>0</v>
      </c>
      <c r="P1013" s="5">
        <v>4</v>
      </c>
      <c r="Q1013" s="5">
        <v>1</v>
      </c>
      <c r="R1013" s="5">
        <v>4</v>
      </c>
      <c r="S1013" s="5" t="s">
        <v>137</v>
      </c>
      <c r="T1013" s="5" t="s">
        <v>93</v>
      </c>
      <c r="U1013" s="5">
        <v>-1</v>
      </c>
      <c r="V1013" s="5">
        <v>4</v>
      </c>
      <c r="W1013" s="5">
        <v>4</v>
      </c>
      <c r="X1013" s="5">
        <v>0</v>
      </c>
      <c r="Y1013" s="5" t="s">
        <v>109</v>
      </c>
    </row>
    <row r="1014" spans="1:25" hidden="1" x14ac:dyDescent="0.25">
      <c r="A1014" s="5" t="s">
        <v>2683</v>
      </c>
      <c r="B1014" s="5" t="s">
        <v>2684</v>
      </c>
      <c r="C1014" s="5" t="s">
        <v>2676</v>
      </c>
      <c r="D1014" s="5">
        <v>197</v>
      </c>
      <c r="E1014" s="5" t="s">
        <v>436</v>
      </c>
      <c r="F1014" s="5" t="s">
        <v>437</v>
      </c>
      <c r="G1014" s="5" t="s">
        <v>438</v>
      </c>
      <c r="H1014" s="5" t="s">
        <v>334</v>
      </c>
      <c r="I1014" s="5" t="s">
        <v>4</v>
      </c>
      <c r="J1014" s="5">
        <v>53</v>
      </c>
      <c r="K1014" s="5">
        <v>2018</v>
      </c>
      <c r="L1014" s="5" t="s">
        <v>89</v>
      </c>
      <c r="M1014" s="5" t="s">
        <v>90</v>
      </c>
      <c r="N1014" s="5" t="s">
        <v>91</v>
      </c>
      <c r="O1014" s="5">
        <v>0</v>
      </c>
      <c r="P1014" s="5">
        <v>53</v>
      </c>
      <c r="Q1014" s="5">
        <v>1</v>
      </c>
      <c r="R1014" s="5">
        <v>53</v>
      </c>
      <c r="S1014" s="5" t="s">
        <v>137</v>
      </c>
      <c r="T1014" s="5" t="s">
        <v>93</v>
      </c>
      <c r="U1014" s="5">
        <v>-1</v>
      </c>
      <c r="V1014" s="5">
        <v>53</v>
      </c>
      <c r="W1014" s="5">
        <v>53</v>
      </c>
      <c r="X1014" s="5">
        <v>0</v>
      </c>
      <c r="Y1014" s="5" t="s">
        <v>109</v>
      </c>
    </row>
    <row r="1015" spans="1:25" hidden="1" x14ac:dyDescent="0.25">
      <c r="A1015" s="5" t="s">
        <v>2685</v>
      </c>
      <c r="B1015" s="5" t="s">
        <v>2686</v>
      </c>
      <c r="C1015" s="5" t="s">
        <v>2676</v>
      </c>
      <c r="D1015" s="5">
        <v>197</v>
      </c>
      <c r="E1015" s="5" t="s">
        <v>436</v>
      </c>
      <c r="F1015" s="5" t="s">
        <v>437</v>
      </c>
      <c r="G1015" s="5" t="s">
        <v>438</v>
      </c>
      <c r="H1015" s="5" t="s">
        <v>334</v>
      </c>
      <c r="I1015" s="5" t="s">
        <v>13</v>
      </c>
      <c r="J1015" s="5">
        <v>0</v>
      </c>
      <c r="K1015" s="5">
        <v>2018</v>
      </c>
      <c r="L1015" s="5" t="s">
        <v>89</v>
      </c>
      <c r="M1015" s="5" t="s">
        <v>90</v>
      </c>
      <c r="N1015" s="5" t="s">
        <v>91</v>
      </c>
      <c r="O1015" s="5">
        <v>0</v>
      </c>
      <c r="P1015" s="5">
        <v>0</v>
      </c>
      <c r="Q1015" s="5" t="s">
        <v>93</v>
      </c>
      <c r="R1015" s="5">
        <v>0</v>
      </c>
      <c r="S1015" s="5" t="s">
        <v>93</v>
      </c>
      <c r="T1015" s="5" t="s">
        <v>93</v>
      </c>
      <c r="U1015" s="5" t="s">
        <v>93</v>
      </c>
      <c r="V1015" s="5">
        <v>0</v>
      </c>
      <c r="W1015" s="5">
        <v>0</v>
      </c>
      <c r="X1015" s="5">
        <v>0</v>
      </c>
      <c r="Y1015" s="5" t="s">
        <v>109</v>
      </c>
    </row>
    <row r="1016" spans="1:25" hidden="1" x14ac:dyDescent="0.25">
      <c r="A1016" s="5" t="s">
        <v>2687</v>
      </c>
      <c r="B1016" s="5" t="s">
        <v>2688</v>
      </c>
      <c r="C1016" s="5" t="s">
        <v>2676</v>
      </c>
      <c r="D1016" s="5">
        <v>197</v>
      </c>
      <c r="E1016" s="5" t="s">
        <v>436</v>
      </c>
      <c r="F1016" s="5" t="s">
        <v>437</v>
      </c>
      <c r="G1016" s="5" t="s">
        <v>438</v>
      </c>
      <c r="H1016" s="5" t="s">
        <v>334</v>
      </c>
      <c r="I1016" s="5" t="s">
        <v>5</v>
      </c>
      <c r="J1016" s="5">
        <v>10</v>
      </c>
      <c r="K1016" s="5">
        <v>2018</v>
      </c>
      <c r="L1016" s="5" t="s">
        <v>89</v>
      </c>
      <c r="M1016" s="5" t="s">
        <v>90</v>
      </c>
      <c r="N1016" s="5" t="s">
        <v>91</v>
      </c>
      <c r="O1016" s="5">
        <v>0</v>
      </c>
      <c r="P1016" s="5">
        <v>10</v>
      </c>
      <c r="Q1016" s="5">
        <v>1</v>
      </c>
      <c r="R1016" s="5">
        <v>10</v>
      </c>
      <c r="S1016" s="5" t="s">
        <v>137</v>
      </c>
      <c r="T1016" s="5" t="s">
        <v>93</v>
      </c>
      <c r="U1016" s="5">
        <v>-1</v>
      </c>
      <c r="V1016" s="5">
        <v>10</v>
      </c>
      <c r="W1016" s="5">
        <v>10</v>
      </c>
      <c r="X1016" s="5">
        <v>0</v>
      </c>
      <c r="Y1016" s="5" t="s">
        <v>109</v>
      </c>
    </row>
    <row r="1017" spans="1:25" hidden="1" x14ac:dyDescent="0.25">
      <c r="A1017" s="5" t="s">
        <v>2689</v>
      </c>
      <c r="B1017" s="5" t="s">
        <v>2690</v>
      </c>
      <c r="C1017" s="5" t="s">
        <v>2676</v>
      </c>
      <c r="D1017" s="5">
        <v>197</v>
      </c>
      <c r="E1017" s="5" t="s">
        <v>436</v>
      </c>
      <c r="F1017" s="5" t="s">
        <v>437</v>
      </c>
      <c r="G1017" s="5" t="s">
        <v>438</v>
      </c>
      <c r="H1017" s="5" t="s">
        <v>334</v>
      </c>
      <c r="I1017" s="5" t="s">
        <v>71</v>
      </c>
      <c r="J1017" s="5">
        <v>270</v>
      </c>
      <c r="K1017" s="5">
        <v>2018</v>
      </c>
      <c r="L1017" s="5" t="s">
        <v>89</v>
      </c>
      <c r="M1017" s="5" t="s">
        <v>90</v>
      </c>
      <c r="N1017" s="5" t="s">
        <v>91</v>
      </c>
      <c r="O1017" s="5">
        <v>0</v>
      </c>
      <c r="P1017" s="5">
        <v>270</v>
      </c>
      <c r="Q1017" s="5">
        <v>1</v>
      </c>
      <c r="R1017" s="5">
        <v>270</v>
      </c>
      <c r="S1017" s="5" t="s">
        <v>137</v>
      </c>
      <c r="T1017" s="5" t="s">
        <v>93</v>
      </c>
      <c r="U1017" s="5">
        <v>-1</v>
      </c>
      <c r="V1017" s="5">
        <v>270</v>
      </c>
      <c r="W1017" s="5">
        <v>270</v>
      </c>
      <c r="X1017" s="5">
        <v>0</v>
      </c>
      <c r="Y1017" s="5" t="s">
        <v>109</v>
      </c>
    </row>
    <row r="1018" spans="1:25" hidden="1" x14ac:dyDescent="0.25">
      <c r="A1018" s="5" t="s">
        <v>2691</v>
      </c>
      <c r="B1018" s="5" t="s">
        <v>2692</v>
      </c>
      <c r="C1018" s="5" t="s">
        <v>2676</v>
      </c>
      <c r="D1018" s="5">
        <v>197</v>
      </c>
      <c r="E1018" s="5" t="s">
        <v>436</v>
      </c>
      <c r="F1018" s="5" t="s">
        <v>437</v>
      </c>
      <c r="G1018" s="5" t="s">
        <v>438</v>
      </c>
      <c r="H1018" s="5" t="s">
        <v>334</v>
      </c>
      <c r="I1018" s="5" t="s">
        <v>12</v>
      </c>
      <c r="J1018" s="5">
        <v>0</v>
      </c>
      <c r="K1018" s="5">
        <v>2018</v>
      </c>
      <c r="L1018" s="5" t="s">
        <v>89</v>
      </c>
      <c r="M1018" s="5" t="s">
        <v>90</v>
      </c>
      <c r="N1018" s="5" t="s">
        <v>91</v>
      </c>
      <c r="O1018" s="5">
        <v>0</v>
      </c>
      <c r="P1018" s="5">
        <v>0</v>
      </c>
      <c r="Q1018" s="5" t="s">
        <v>93</v>
      </c>
      <c r="R1018" s="5">
        <v>0</v>
      </c>
      <c r="S1018" s="5" t="s">
        <v>93</v>
      </c>
      <c r="T1018" s="5" t="s">
        <v>93</v>
      </c>
      <c r="U1018" s="5" t="s">
        <v>93</v>
      </c>
      <c r="V1018" s="5">
        <v>0</v>
      </c>
      <c r="W1018" s="5">
        <v>0</v>
      </c>
      <c r="X1018" s="5">
        <v>0</v>
      </c>
      <c r="Y1018" s="5" t="s">
        <v>109</v>
      </c>
    </row>
    <row r="1019" spans="1:25" hidden="1" x14ac:dyDescent="0.25">
      <c r="A1019" s="5" t="s">
        <v>2693</v>
      </c>
      <c r="B1019" s="5" t="s">
        <v>2694</v>
      </c>
      <c r="C1019" s="5" t="s">
        <v>2676</v>
      </c>
      <c r="D1019" s="5">
        <v>197</v>
      </c>
      <c r="E1019" s="5" t="s">
        <v>436</v>
      </c>
      <c r="F1019" s="5" t="s">
        <v>437</v>
      </c>
      <c r="G1019" s="5" t="s">
        <v>438</v>
      </c>
      <c r="H1019" s="5" t="s">
        <v>334</v>
      </c>
      <c r="I1019" s="5" t="s">
        <v>9</v>
      </c>
      <c r="J1019" s="5">
        <v>100</v>
      </c>
      <c r="K1019" s="5">
        <v>2018</v>
      </c>
      <c r="L1019" s="5" t="s">
        <v>89</v>
      </c>
      <c r="M1019" s="5" t="s">
        <v>90</v>
      </c>
      <c r="N1019" s="5" t="s">
        <v>91</v>
      </c>
      <c r="O1019" s="5">
        <v>0</v>
      </c>
      <c r="P1019" s="5">
        <v>100</v>
      </c>
      <c r="Q1019" s="5">
        <v>1</v>
      </c>
      <c r="R1019" s="5">
        <v>100</v>
      </c>
      <c r="S1019" s="5" t="s">
        <v>137</v>
      </c>
      <c r="T1019" s="5" t="s">
        <v>93</v>
      </c>
      <c r="U1019" s="5">
        <v>-1</v>
      </c>
      <c r="V1019" s="5">
        <v>100</v>
      </c>
      <c r="W1019" s="5">
        <v>100</v>
      </c>
      <c r="X1019" s="5">
        <v>0</v>
      </c>
      <c r="Y1019" s="5" t="s">
        <v>109</v>
      </c>
    </row>
    <row r="1020" spans="1:25" hidden="1" x14ac:dyDescent="0.25">
      <c r="A1020" s="5" t="s">
        <v>2695</v>
      </c>
      <c r="B1020" s="5" t="s">
        <v>2696</v>
      </c>
      <c r="C1020" s="5" t="s">
        <v>2697</v>
      </c>
      <c r="D1020" s="5">
        <v>198</v>
      </c>
      <c r="E1020" s="5" t="s">
        <v>2698</v>
      </c>
      <c r="F1020" s="5" t="s">
        <v>437</v>
      </c>
      <c r="G1020" s="5" t="s">
        <v>102</v>
      </c>
      <c r="H1020" s="5" t="s">
        <v>334</v>
      </c>
      <c r="I1020" s="5" t="s">
        <v>16</v>
      </c>
      <c r="J1020" s="5">
        <v>0</v>
      </c>
      <c r="K1020" s="5">
        <v>2018</v>
      </c>
      <c r="L1020" s="5" t="s">
        <v>89</v>
      </c>
      <c r="M1020" s="5" t="s">
        <v>90</v>
      </c>
      <c r="N1020" s="5" t="s">
        <v>91</v>
      </c>
      <c r="O1020" s="5">
        <v>0</v>
      </c>
      <c r="P1020" s="5">
        <v>0</v>
      </c>
      <c r="Q1020" s="5" t="s">
        <v>93</v>
      </c>
      <c r="R1020" s="5">
        <v>0</v>
      </c>
      <c r="S1020" s="5" t="s">
        <v>93</v>
      </c>
      <c r="T1020" s="5" t="s">
        <v>93</v>
      </c>
      <c r="U1020" s="5" t="s">
        <v>93</v>
      </c>
      <c r="V1020" s="5">
        <v>0</v>
      </c>
      <c r="W1020" s="5">
        <v>0</v>
      </c>
      <c r="X1020" s="5">
        <v>0</v>
      </c>
      <c r="Y1020" s="5" t="s">
        <v>104</v>
      </c>
    </row>
    <row r="1021" spans="1:25" hidden="1" x14ac:dyDescent="0.25">
      <c r="A1021" s="5" t="s">
        <v>2699</v>
      </c>
      <c r="B1021" s="5" t="s">
        <v>2700</v>
      </c>
      <c r="C1021" s="5" t="s">
        <v>2697</v>
      </c>
      <c r="D1021" s="5">
        <v>198</v>
      </c>
      <c r="E1021" s="5" t="s">
        <v>2698</v>
      </c>
      <c r="F1021" s="5" t="s">
        <v>437</v>
      </c>
      <c r="G1021" s="5" t="s">
        <v>102</v>
      </c>
      <c r="H1021" s="5" t="s">
        <v>334</v>
      </c>
      <c r="I1021" s="5" t="s">
        <v>15</v>
      </c>
      <c r="J1021" s="5">
        <v>0</v>
      </c>
      <c r="K1021" s="5">
        <v>2018</v>
      </c>
      <c r="L1021" s="5" t="s">
        <v>89</v>
      </c>
      <c r="M1021" s="5" t="s">
        <v>90</v>
      </c>
      <c r="N1021" s="5" t="s">
        <v>91</v>
      </c>
      <c r="O1021" s="5">
        <v>0</v>
      </c>
      <c r="P1021" s="5">
        <v>0</v>
      </c>
      <c r="Q1021" s="5" t="s">
        <v>93</v>
      </c>
      <c r="R1021" s="5">
        <v>0</v>
      </c>
      <c r="S1021" s="5" t="s">
        <v>93</v>
      </c>
      <c r="T1021" s="5" t="s">
        <v>93</v>
      </c>
      <c r="U1021" s="5" t="s">
        <v>93</v>
      </c>
      <c r="V1021" s="5">
        <v>0</v>
      </c>
      <c r="W1021" s="5">
        <v>0</v>
      </c>
      <c r="X1021" s="5">
        <v>0</v>
      </c>
      <c r="Y1021" s="5" t="s">
        <v>104</v>
      </c>
    </row>
    <row r="1022" spans="1:25" hidden="1" x14ac:dyDescent="0.25">
      <c r="A1022" s="5" t="s">
        <v>2701</v>
      </c>
      <c r="B1022" s="5" t="s">
        <v>2702</v>
      </c>
      <c r="C1022" s="5" t="s">
        <v>2697</v>
      </c>
      <c r="D1022" s="5">
        <v>198</v>
      </c>
      <c r="E1022" s="5" t="s">
        <v>2698</v>
      </c>
      <c r="F1022" s="5" t="s">
        <v>437</v>
      </c>
      <c r="G1022" s="5" t="s">
        <v>102</v>
      </c>
      <c r="H1022" s="5" t="s">
        <v>334</v>
      </c>
      <c r="I1022" s="5" t="s">
        <v>95</v>
      </c>
      <c r="J1022" s="5">
        <v>0</v>
      </c>
      <c r="K1022" s="5">
        <v>2018</v>
      </c>
      <c r="L1022" s="5" t="s">
        <v>89</v>
      </c>
      <c r="M1022" s="5" t="s">
        <v>90</v>
      </c>
      <c r="N1022" s="5" t="s">
        <v>91</v>
      </c>
      <c r="O1022" s="5">
        <v>0</v>
      </c>
      <c r="P1022" s="5">
        <v>0</v>
      </c>
      <c r="Q1022" s="5" t="s">
        <v>93</v>
      </c>
      <c r="R1022" s="5">
        <v>0</v>
      </c>
      <c r="S1022" s="5" t="s">
        <v>93</v>
      </c>
      <c r="T1022" s="5" t="s">
        <v>93</v>
      </c>
      <c r="U1022" s="5" t="s">
        <v>93</v>
      </c>
      <c r="V1022" s="5">
        <v>0</v>
      </c>
      <c r="W1022" s="5">
        <v>0</v>
      </c>
      <c r="X1022" s="5">
        <v>0</v>
      </c>
      <c r="Y1022" s="5" t="s">
        <v>104</v>
      </c>
    </row>
    <row r="1023" spans="1:25" hidden="1" x14ac:dyDescent="0.25">
      <c r="A1023" s="5" t="s">
        <v>2703</v>
      </c>
      <c r="B1023" s="5" t="s">
        <v>2704</v>
      </c>
      <c r="C1023" s="5" t="s">
        <v>2697</v>
      </c>
      <c r="D1023" s="5">
        <v>198</v>
      </c>
      <c r="E1023" s="5" t="s">
        <v>2698</v>
      </c>
      <c r="F1023" s="5" t="s">
        <v>437</v>
      </c>
      <c r="G1023" s="5" t="s">
        <v>102</v>
      </c>
      <c r="H1023" s="5" t="s">
        <v>334</v>
      </c>
      <c r="I1023" s="5" t="s">
        <v>11</v>
      </c>
      <c r="J1023" s="5">
        <v>0</v>
      </c>
      <c r="K1023" s="5">
        <v>2018</v>
      </c>
      <c r="L1023" s="5" t="s">
        <v>89</v>
      </c>
      <c r="M1023" s="5" t="s">
        <v>90</v>
      </c>
      <c r="N1023" s="5" t="s">
        <v>91</v>
      </c>
      <c r="O1023" s="5">
        <v>0</v>
      </c>
      <c r="P1023" s="5">
        <v>0</v>
      </c>
      <c r="Q1023" s="5" t="s">
        <v>93</v>
      </c>
      <c r="R1023" s="5">
        <v>0</v>
      </c>
      <c r="S1023" s="5" t="s">
        <v>93</v>
      </c>
      <c r="T1023" s="5" t="s">
        <v>93</v>
      </c>
      <c r="U1023" s="5" t="s">
        <v>93</v>
      </c>
      <c r="V1023" s="5">
        <v>0</v>
      </c>
      <c r="W1023" s="5">
        <v>0</v>
      </c>
      <c r="X1023" s="5">
        <v>0</v>
      </c>
      <c r="Y1023" s="5" t="s">
        <v>104</v>
      </c>
    </row>
    <row r="1024" spans="1:25" hidden="1" x14ac:dyDescent="0.25">
      <c r="A1024" s="5" t="s">
        <v>2705</v>
      </c>
      <c r="B1024" s="5" t="s">
        <v>2706</v>
      </c>
      <c r="C1024" s="5" t="s">
        <v>2697</v>
      </c>
      <c r="D1024" s="5">
        <v>198</v>
      </c>
      <c r="E1024" s="5" t="s">
        <v>2698</v>
      </c>
      <c r="F1024" s="5" t="s">
        <v>437</v>
      </c>
      <c r="G1024" s="5" t="s">
        <v>102</v>
      </c>
      <c r="H1024" s="5" t="s">
        <v>334</v>
      </c>
      <c r="I1024" s="5" t="s">
        <v>14</v>
      </c>
      <c r="J1024" s="5">
        <v>0</v>
      </c>
      <c r="K1024" s="5">
        <v>2018</v>
      </c>
      <c r="L1024" s="5" t="s">
        <v>89</v>
      </c>
      <c r="M1024" s="5" t="s">
        <v>90</v>
      </c>
      <c r="N1024" s="5" t="s">
        <v>91</v>
      </c>
      <c r="O1024" s="5">
        <v>0</v>
      </c>
      <c r="P1024" s="5">
        <v>0</v>
      </c>
      <c r="Q1024" s="5" t="s">
        <v>93</v>
      </c>
      <c r="R1024" s="5">
        <v>0</v>
      </c>
      <c r="S1024" s="5" t="s">
        <v>93</v>
      </c>
      <c r="T1024" s="5" t="s">
        <v>93</v>
      </c>
      <c r="U1024" s="5" t="s">
        <v>93</v>
      </c>
      <c r="V1024" s="5">
        <v>0</v>
      </c>
      <c r="W1024" s="5">
        <v>0</v>
      </c>
      <c r="X1024" s="5">
        <v>0</v>
      </c>
      <c r="Y1024" s="5" t="s">
        <v>104</v>
      </c>
    </row>
    <row r="1025" spans="1:25" hidden="1" x14ac:dyDescent="0.25">
      <c r="A1025" s="5" t="s">
        <v>2707</v>
      </c>
      <c r="B1025" s="5" t="s">
        <v>2708</v>
      </c>
      <c r="C1025" s="5" t="s">
        <v>2697</v>
      </c>
      <c r="D1025" s="5">
        <v>198</v>
      </c>
      <c r="E1025" s="5" t="s">
        <v>2698</v>
      </c>
      <c r="F1025" s="5" t="s">
        <v>437</v>
      </c>
      <c r="G1025" s="5" t="s">
        <v>102</v>
      </c>
      <c r="H1025" s="5" t="s">
        <v>334</v>
      </c>
      <c r="I1025" s="5" t="s">
        <v>7</v>
      </c>
      <c r="J1025" s="5">
        <v>0</v>
      </c>
      <c r="K1025" s="5">
        <v>2018</v>
      </c>
      <c r="L1025" s="5" t="s">
        <v>89</v>
      </c>
      <c r="M1025" s="5" t="s">
        <v>90</v>
      </c>
      <c r="N1025" s="5" t="s">
        <v>91</v>
      </c>
      <c r="O1025" s="5">
        <v>0</v>
      </c>
      <c r="P1025" s="5">
        <v>0</v>
      </c>
      <c r="Q1025" s="5" t="s">
        <v>93</v>
      </c>
      <c r="R1025" s="5">
        <v>0</v>
      </c>
      <c r="S1025" s="5" t="s">
        <v>93</v>
      </c>
      <c r="T1025" s="5" t="s">
        <v>93</v>
      </c>
      <c r="U1025" s="5" t="s">
        <v>93</v>
      </c>
      <c r="V1025" s="5">
        <v>0</v>
      </c>
      <c r="W1025" s="5">
        <v>0</v>
      </c>
      <c r="X1025" s="5">
        <v>0</v>
      </c>
      <c r="Y1025" s="5" t="s">
        <v>104</v>
      </c>
    </row>
    <row r="1026" spans="1:25" hidden="1" x14ac:dyDescent="0.25">
      <c r="A1026" s="5" t="s">
        <v>2709</v>
      </c>
      <c r="B1026" s="5" t="s">
        <v>2710</v>
      </c>
      <c r="C1026" s="5" t="s">
        <v>2697</v>
      </c>
      <c r="D1026" s="5">
        <v>198</v>
      </c>
      <c r="E1026" s="5" t="s">
        <v>2698</v>
      </c>
      <c r="F1026" s="5" t="s">
        <v>437</v>
      </c>
      <c r="G1026" s="5" t="s">
        <v>102</v>
      </c>
      <c r="H1026" s="5" t="s">
        <v>334</v>
      </c>
      <c r="I1026" s="5" t="s">
        <v>71</v>
      </c>
      <c r="J1026" s="5">
        <v>0</v>
      </c>
      <c r="K1026" s="5">
        <v>2018</v>
      </c>
      <c r="L1026" s="5" t="s">
        <v>89</v>
      </c>
      <c r="M1026" s="5" t="s">
        <v>90</v>
      </c>
      <c r="N1026" s="5" t="s">
        <v>91</v>
      </c>
      <c r="O1026" s="5">
        <v>0</v>
      </c>
      <c r="P1026" s="5">
        <v>0</v>
      </c>
      <c r="Q1026" s="5" t="s">
        <v>93</v>
      </c>
      <c r="R1026" s="5">
        <v>0</v>
      </c>
      <c r="S1026" s="5" t="s">
        <v>93</v>
      </c>
      <c r="T1026" s="5" t="s">
        <v>93</v>
      </c>
      <c r="U1026" s="5" t="s">
        <v>93</v>
      </c>
      <c r="V1026" s="5">
        <v>0</v>
      </c>
      <c r="W1026" s="5">
        <v>0</v>
      </c>
      <c r="X1026" s="5">
        <v>0</v>
      </c>
      <c r="Y1026" s="5" t="s">
        <v>104</v>
      </c>
    </row>
    <row r="1027" spans="1:25" hidden="1" x14ac:dyDescent="0.25">
      <c r="A1027" s="5" t="s">
        <v>2711</v>
      </c>
      <c r="B1027" s="5" t="s">
        <v>2712</v>
      </c>
      <c r="C1027" s="5" t="s">
        <v>2697</v>
      </c>
      <c r="D1027" s="5">
        <v>198</v>
      </c>
      <c r="E1027" s="5" t="s">
        <v>2698</v>
      </c>
      <c r="F1027" s="5" t="s">
        <v>437</v>
      </c>
      <c r="G1027" s="5" t="s">
        <v>102</v>
      </c>
      <c r="H1027" s="5" t="s">
        <v>334</v>
      </c>
      <c r="I1027" s="5" t="s">
        <v>12</v>
      </c>
      <c r="J1027" s="5">
        <v>0</v>
      </c>
      <c r="K1027" s="5">
        <v>2018</v>
      </c>
      <c r="L1027" s="5" t="s">
        <v>89</v>
      </c>
      <c r="M1027" s="5" t="s">
        <v>90</v>
      </c>
      <c r="N1027" s="5" t="s">
        <v>91</v>
      </c>
      <c r="O1027" s="5">
        <v>0</v>
      </c>
      <c r="P1027" s="5">
        <v>0</v>
      </c>
      <c r="Q1027" s="5" t="s">
        <v>93</v>
      </c>
      <c r="R1027" s="5">
        <v>0</v>
      </c>
      <c r="S1027" s="5" t="s">
        <v>93</v>
      </c>
      <c r="T1027" s="5" t="s">
        <v>93</v>
      </c>
      <c r="U1027" s="5" t="s">
        <v>93</v>
      </c>
      <c r="V1027" s="5">
        <v>0</v>
      </c>
      <c r="W1027" s="5">
        <v>0</v>
      </c>
      <c r="X1027" s="5">
        <v>0</v>
      </c>
      <c r="Y1027" s="5" t="s">
        <v>104</v>
      </c>
    </row>
    <row r="1028" spans="1:25" hidden="1" x14ac:dyDescent="0.25">
      <c r="A1028" s="5" t="s">
        <v>2713</v>
      </c>
      <c r="B1028" s="5" t="s">
        <v>2714</v>
      </c>
      <c r="C1028" s="5" t="s">
        <v>2697</v>
      </c>
      <c r="D1028" s="5">
        <v>198</v>
      </c>
      <c r="E1028" s="5" t="s">
        <v>2698</v>
      </c>
      <c r="F1028" s="5" t="s">
        <v>437</v>
      </c>
      <c r="G1028" s="5" t="s">
        <v>102</v>
      </c>
      <c r="H1028" s="5" t="s">
        <v>334</v>
      </c>
      <c r="I1028" s="5" t="s">
        <v>9</v>
      </c>
      <c r="J1028" s="5">
        <v>0</v>
      </c>
      <c r="K1028" s="5">
        <v>2018</v>
      </c>
      <c r="L1028" s="5" t="s">
        <v>89</v>
      </c>
      <c r="M1028" s="5" t="s">
        <v>90</v>
      </c>
      <c r="N1028" s="5" t="s">
        <v>91</v>
      </c>
      <c r="O1028" s="5">
        <v>0</v>
      </c>
      <c r="P1028" s="5">
        <v>0</v>
      </c>
      <c r="Q1028" s="5" t="s">
        <v>93</v>
      </c>
      <c r="R1028" s="5">
        <v>0</v>
      </c>
      <c r="S1028" s="5" t="s">
        <v>93</v>
      </c>
      <c r="T1028" s="5" t="s">
        <v>93</v>
      </c>
      <c r="U1028" s="5" t="s">
        <v>93</v>
      </c>
      <c r="V1028" s="5">
        <v>0</v>
      </c>
      <c r="W1028" s="5">
        <v>0</v>
      </c>
      <c r="X1028" s="5">
        <v>0</v>
      </c>
      <c r="Y1028" s="5" t="s">
        <v>104</v>
      </c>
    </row>
    <row r="1029" spans="1:25" hidden="1" x14ac:dyDescent="0.25">
      <c r="A1029" s="5" t="s">
        <v>2715</v>
      </c>
      <c r="B1029" s="5" t="s">
        <v>2716</v>
      </c>
      <c r="C1029" s="5" t="s">
        <v>2717</v>
      </c>
      <c r="D1029" s="5">
        <v>199</v>
      </c>
      <c r="E1029" s="5" t="s">
        <v>439</v>
      </c>
      <c r="F1029" s="5" t="s">
        <v>58</v>
      </c>
      <c r="G1029" s="5" t="s">
        <v>102</v>
      </c>
      <c r="H1029" s="5" t="s">
        <v>208</v>
      </c>
      <c r="I1029" s="5" t="s">
        <v>16</v>
      </c>
      <c r="J1029" s="5">
        <v>521</v>
      </c>
      <c r="K1029" s="5">
        <v>2018</v>
      </c>
      <c r="L1029" s="5" t="s">
        <v>89</v>
      </c>
      <c r="M1029" s="5" t="s">
        <v>90</v>
      </c>
      <c r="N1029" s="5" t="s">
        <v>91</v>
      </c>
      <c r="O1029" s="5">
        <v>521</v>
      </c>
      <c r="P1029" s="5">
        <v>0</v>
      </c>
      <c r="Q1029" s="5">
        <v>0</v>
      </c>
      <c r="R1029" s="5">
        <v>0</v>
      </c>
      <c r="S1029" s="5">
        <v>0</v>
      </c>
      <c r="T1029" s="5">
        <v>0.58321330792487758</v>
      </c>
      <c r="U1029" s="5">
        <v>0.43922651933701656</v>
      </c>
      <c r="V1029" s="5">
        <v>-159</v>
      </c>
      <c r="W1029" s="5">
        <v>362</v>
      </c>
      <c r="X1029" s="5">
        <v>521</v>
      </c>
      <c r="Y1029" s="5" t="s">
        <v>109</v>
      </c>
    </row>
    <row r="1030" spans="1:25" hidden="1" x14ac:dyDescent="0.25">
      <c r="A1030" s="5" t="s">
        <v>2718</v>
      </c>
      <c r="B1030" s="5" t="s">
        <v>2719</v>
      </c>
      <c r="C1030" s="5" t="s">
        <v>2717</v>
      </c>
      <c r="D1030" s="5">
        <v>199</v>
      </c>
      <c r="E1030" s="5" t="s">
        <v>439</v>
      </c>
      <c r="F1030" s="5" t="s">
        <v>58</v>
      </c>
      <c r="G1030" s="5" t="s">
        <v>102</v>
      </c>
      <c r="H1030" s="5" t="s">
        <v>208</v>
      </c>
      <c r="I1030" s="5" t="s">
        <v>15</v>
      </c>
      <c r="J1030" s="5">
        <v>1113</v>
      </c>
      <c r="K1030" s="5">
        <v>2018</v>
      </c>
      <c r="L1030" s="5" t="s">
        <v>89</v>
      </c>
      <c r="M1030" s="5" t="s">
        <v>90</v>
      </c>
      <c r="N1030" s="5" t="s">
        <v>91</v>
      </c>
      <c r="O1030" s="5">
        <v>1113</v>
      </c>
      <c r="P1030" s="5">
        <v>0</v>
      </c>
      <c r="Q1030" s="5">
        <v>0</v>
      </c>
      <c r="R1030" s="5">
        <v>0</v>
      </c>
      <c r="S1030" s="5">
        <v>0</v>
      </c>
      <c r="T1030" s="5">
        <v>0.58389340094499509</v>
      </c>
      <c r="U1030" s="5">
        <v>0.43984476067270373</v>
      </c>
      <c r="V1030" s="5">
        <v>-340</v>
      </c>
      <c r="W1030" s="5">
        <v>773</v>
      </c>
      <c r="X1030" s="5">
        <v>1113</v>
      </c>
      <c r="Y1030" s="5" t="s">
        <v>109</v>
      </c>
    </row>
    <row r="1031" spans="1:25" hidden="1" x14ac:dyDescent="0.25">
      <c r="A1031" s="5" t="s">
        <v>2720</v>
      </c>
      <c r="B1031" s="5" t="s">
        <v>2721</v>
      </c>
      <c r="C1031" s="5" t="s">
        <v>2717</v>
      </c>
      <c r="D1031" s="5">
        <v>199</v>
      </c>
      <c r="E1031" s="5" t="s">
        <v>439</v>
      </c>
      <c r="F1031" s="5" t="s">
        <v>58</v>
      </c>
      <c r="G1031" s="5" t="s">
        <v>102</v>
      </c>
      <c r="H1031" s="5" t="s">
        <v>208</v>
      </c>
      <c r="I1031" s="5" t="s">
        <v>11</v>
      </c>
      <c r="J1031" s="5">
        <v>134</v>
      </c>
      <c r="K1031" s="5">
        <v>2018</v>
      </c>
      <c r="L1031" s="5" t="s">
        <v>89</v>
      </c>
      <c r="M1031" s="5" t="s">
        <v>90</v>
      </c>
      <c r="N1031" s="5" t="s">
        <v>91</v>
      </c>
      <c r="O1031" s="5">
        <v>134</v>
      </c>
      <c r="P1031" s="5">
        <v>0</v>
      </c>
      <c r="Q1031" s="5">
        <v>0</v>
      </c>
      <c r="R1031" s="5">
        <v>0</v>
      </c>
      <c r="S1031" s="5">
        <v>0</v>
      </c>
      <c r="T1031" s="5">
        <v>0.58501044601613861</v>
      </c>
      <c r="U1031" s="5">
        <v>0.44086021505376344</v>
      </c>
      <c r="V1031" s="5">
        <v>-41</v>
      </c>
      <c r="W1031" s="5">
        <v>93</v>
      </c>
      <c r="X1031" s="5">
        <v>134</v>
      </c>
      <c r="Y1031" s="5" t="s">
        <v>109</v>
      </c>
    </row>
    <row r="1032" spans="1:25" hidden="1" x14ac:dyDescent="0.25">
      <c r="A1032" s="5" t="s">
        <v>2722</v>
      </c>
      <c r="B1032" s="5" t="s">
        <v>2723</v>
      </c>
      <c r="C1032" s="5" t="s">
        <v>2717</v>
      </c>
      <c r="D1032" s="5">
        <v>199</v>
      </c>
      <c r="E1032" s="5" t="s">
        <v>439</v>
      </c>
      <c r="F1032" s="5" t="s">
        <v>58</v>
      </c>
      <c r="G1032" s="5" t="s">
        <v>102</v>
      </c>
      <c r="H1032" s="5" t="s">
        <v>208</v>
      </c>
      <c r="I1032" s="5" t="s">
        <v>14</v>
      </c>
      <c r="J1032" s="5">
        <v>284</v>
      </c>
      <c r="K1032" s="5">
        <v>2018</v>
      </c>
      <c r="L1032" s="5" t="s">
        <v>89</v>
      </c>
      <c r="M1032" s="5" t="s">
        <v>90</v>
      </c>
      <c r="N1032" s="5" t="s">
        <v>91</v>
      </c>
      <c r="O1032" s="5">
        <v>284</v>
      </c>
      <c r="P1032" s="5">
        <v>0</v>
      </c>
      <c r="Q1032" s="5">
        <v>0</v>
      </c>
      <c r="R1032" s="5">
        <v>0</v>
      </c>
      <c r="S1032" s="5">
        <v>0</v>
      </c>
      <c r="T1032" s="5">
        <v>0.58585104554050527</v>
      </c>
      <c r="U1032" s="5">
        <v>0.44162436548223349</v>
      </c>
      <c r="V1032" s="5">
        <v>-87</v>
      </c>
      <c r="W1032" s="5">
        <v>197</v>
      </c>
      <c r="X1032" s="5">
        <v>284</v>
      </c>
      <c r="Y1032" s="5" t="s">
        <v>109</v>
      </c>
    </row>
    <row r="1033" spans="1:25" hidden="1" x14ac:dyDescent="0.25">
      <c r="A1033" s="5" t="s">
        <v>2724</v>
      </c>
      <c r="B1033" s="5" t="s">
        <v>2725</v>
      </c>
      <c r="C1033" s="5" t="s">
        <v>2717</v>
      </c>
      <c r="D1033" s="5">
        <v>199</v>
      </c>
      <c r="E1033" s="5" t="s">
        <v>439</v>
      </c>
      <c r="F1033" s="5" t="s">
        <v>58</v>
      </c>
      <c r="G1033" s="5" t="s">
        <v>102</v>
      </c>
      <c r="H1033" s="5" t="s">
        <v>208</v>
      </c>
      <c r="I1033" s="5" t="s">
        <v>7</v>
      </c>
      <c r="J1033" s="5">
        <v>8</v>
      </c>
      <c r="K1033" s="5">
        <v>2018</v>
      </c>
      <c r="L1033" s="5" t="s">
        <v>89</v>
      </c>
      <c r="M1033" s="5" t="s">
        <v>90</v>
      </c>
      <c r="N1033" s="5" t="s">
        <v>91</v>
      </c>
      <c r="O1033" s="5">
        <v>8</v>
      </c>
      <c r="P1033" s="5">
        <v>0</v>
      </c>
      <c r="Q1033" s="5">
        <v>0</v>
      </c>
      <c r="R1033" s="5">
        <v>0</v>
      </c>
      <c r="S1033" s="5">
        <v>0</v>
      </c>
      <c r="T1033" s="5">
        <v>0.76007130124777178</v>
      </c>
      <c r="U1033" s="5">
        <v>0.6</v>
      </c>
      <c r="V1033" s="5">
        <v>-3</v>
      </c>
      <c r="W1033" s="5">
        <v>5</v>
      </c>
      <c r="X1033" s="5">
        <v>8</v>
      </c>
      <c r="Y1033" s="5" t="s">
        <v>109</v>
      </c>
    </row>
    <row r="1034" spans="1:25" hidden="1" x14ac:dyDescent="0.25">
      <c r="A1034" s="5" t="s">
        <v>2726</v>
      </c>
      <c r="B1034" s="5" t="s">
        <v>2727</v>
      </c>
      <c r="C1034" s="5" t="s">
        <v>2717</v>
      </c>
      <c r="D1034" s="5">
        <v>199</v>
      </c>
      <c r="E1034" s="5" t="s">
        <v>439</v>
      </c>
      <c r="F1034" s="5" t="s">
        <v>58</v>
      </c>
      <c r="G1034" s="5" t="s">
        <v>102</v>
      </c>
      <c r="H1034" s="5" t="s">
        <v>208</v>
      </c>
      <c r="I1034" s="5" t="s">
        <v>12</v>
      </c>
      <c r="J1034" s="5">
        <v>3945</v>
      </c>
      <c r="K1034" s="5">
        <v>2018</v>
      </c>
      <c r="L1034" s="5" t="s">
        <v>89</v>
      </c>
      <c r="M1034" s="5" t="s">
        <v>90</v>
      </c>
      <c r="N1034" s="5" t="s">
        <v>91</v>
      </c>
      <c r="O1034" s="5">
        <v>3945</v>
      </c>
      <c r="P1034" s="5">
        <v>0</v>
      </c>
      <c r="Q1034" s="5">
        <v>0</v>
      </c>
      <c r="R1034" s="5">
        <v>0</v>
      </c>
      <c r="S1034" s="5">
        <v>0</v>
      </c>
      <c r="T1034" s="5">
        <v>0.58093836143498634</v>
      </c>
      <c r="U1034" s="5">
        <v>0.43715846994535518</v>
      </c>
      <c r="V1034" s="5">
        <v>-1200</v>
      </c>
      <c r="W1034" s="5">
        <v>2745</v>
      </c>
      <c r="X1034" s="5">
        <v>3945</v>
      </c>
      <c r="Y1034" s="5" t="s">
        <v>109</v>
      </c>
    </row>
    <row r="1035" spans="1:25" hidden="1" x14ac:dyDescent="0.25">
      <c r="A1035" s="5" t="s">
        <v>2728</v>
      </c>
      <c r="B1035" s="5" t="s">
        <v>2729</v>
      </c>
      <c r="C1035" s="5" t="s">
        <v>2717</v>
      </c>
      <c r="D1035" s="5">
        <v>199</v>
      </c>
      <c r="E1035" s="5" t="s">
        <v>439</v>
      </c>
      <c r="F1035" s="5" t="s">
        <v>58</v>
      </c>
      <c r="G1035" s="5" t="s">
        <v>102</v>
      </c>
      <c r="H1035" s="5" t="s">
        <v>208</v>
      </c>
      <c r="I1035" s="5" t="s">
        <v>9</v>
      </c>
      <c r="J1035" s="5">
        <v>1097</v>
      </c>
      <c r="K1035" s="5">
        <v>2018</v>
      </c>
      <c r="L1035" s="5" t="s">
        <v>89</v>
      </c>
      <c r="M1035" s="5" t="s">
        <v>90</v>
      </c>
      <c r="N1035" s="5" t="s">
        <v>91</v>
      </c>
      <c r="O1035" s="5">
        <v>1097</v>
      </c>
      <c r="P1035" s="5">
        <v>0</v>
      </c>
      <c r="Q1035" s="5">
        <v>0</v>
      </c>
      <c r="R1035" s="5">
        <v>0</v>
      </c>
      <c r="S1035" s="5">
        <v>0</v>
      </c>
      <c r="T1035" s="5">
        <v>0.58365995527297077</v>
      </c>
      <c r="U1035" s="5">
        <v>0.43963254593175854</v>
      </c>
      <c r="V1035" s="5">
        <v>-335</v>
      </c>
      <c r="W1035" s="5">
        <v>762</v>
      </c>
      <c r="X1035" s="5">
        <v>1097</v>
      </c>
      <c r="Y1035" s="5" t="s">
        <v>109</v>
      </c>
    </row>
    <row r="1036" spans="1:25" hidden="1" x14ac:dyDescent="0.25">
      <c r="A1036" s="5" t="s">
        <v>2730</v>
      </c>
      <c r="B1036" s="5" t="s">
        <v>2731</v>
      </c>
      <c r="C1036" s="5" t="s">
        <v>2717</v>
      </c>
      <c r="D1036" s="5">
        <v>199</v>
      </c>
      <c r="E1036" s="5" t="s">
        <v>439</v>
      </c>
      <c r="F1036" s="5" t="s">
        <v>58</v>
      </c>
      <c r="G1036" s="5" t="s">
        <v>102</v>
      </c>
      <c r="H1036" s="5" t="s">
        <v>208</v>
      </c>
      <c r="I1036" s="5" t="s">
        <v>95</v>
      </c>
      <c r="J1036" s="5">
        <v>7102</v>
      </c>
      <c r="K1036" s="5">
        <v>2018</v>
      </c>
      <c r="L1036" s="5" t="s">
        <v>89</v>
      </c>
      <c r="M1036" s="5" t="s">
        <v>90</v>
      </c>
      <c r="N1036" s="5" t="s">
        <v>91</v>
      </c>
      <c r="O1036" s="5">
        <v>7102</v>
      </c>
      <c r="P1036" s="5">
        <v>0</v>
      </c>
      <c r="Q1036" s="5">
        <v>0</v>
      </c>
      <c r="R1036" s="5">
        <v>0</v>
      </c>
      <c r="S1036" s="5">
        <v>0</v>
      </c>
      <c r="T1036" s="5">
        <v>0.58244206773618534</v>
      </c>
      <c r="U1036" s="5">
        <v>0.43852542029572616</v>
      </c>
      <c r="V1036" s="5">
        <v>-2165</v>
      </c>
      <c r="W1036" s="5">
        <v>4937</v>
      </c>
      <c r="X1036" s="5">
        <v>7102</v>
      </c>
      <c r="Y1036" s="5" t="s">
        <v>109</v>
      </c>
    </row>
    <row r="1037" spans="1:25" hidden="1" x14ac:dyDescent="0.25">
      <c r="A1037" s="5" t="s">
        <v>2732</v>
      </c>
      <c r="B1037" s="5" t="s">
        <v>2733</v>
      </c>
      <c r="C1037" s="5" t="s">
        <v>2717</v>
      </c>
      <c r="D1037" s="5">
        <v>199</v>
      </c>
      <c r="E1037" s="5" t="s">
        <v>439</v>
      </c>
      <c r="F1037" s="5" t="s">
        <v>58</v>
      </c>
      <c r="G1037" s="5" t="s">
        <v>102</v>
      </c>
      <c r="H1037" s="5" t="s">
        <v>208</v>
      </c>
      <c r="I1037" s="5" t="s">
        <v>71</v>
      </c>
      <c r="J1037" s="5">
        <v>7102</v>
      </c>
      <c r="K1037" s="5">
        <v>2018</v>
      </c>
      <c r="L1037" s="5" t="s">
        <v>89</v>
      </c>
      <c r="M1037" s="5" t="s">
        <v>90</v>
      </c>
      <c r="N1037" s="5" t="s">
        <v>91</v>
      </c>
      <c r="O1037" s="5">
        <v>7102</v>
      </c>
      <c r="P1037" s="5">
        <v>0</v>
      </c>
      <c r="Q1037" s="5">
        <v>0</v>
      </c>
      <c r="R1037" s="5">
        <v>0</v>
      </c>
      <c r="S1037" s="5">
        <v>0</v>
      </c>
      <c r="T1037" s="5">
        <v>0.58244206773618534</v>
      </c>
      <c r="U1037" s="5">
        <v>0.43852542029572616</v>
      </c>
      <c r="V1037" s="5">
        <v>-2165</v>
      </c>
      <c r="W1037" s="5">
        <v>4937</v>
      </c>
      <c r="X1037" s="5">
        <v>7102</v>
      </c>
      <c r="Y1037" s="5" t="s">
        <v>109</v>
      </c>
    </row>
    <row r="1038" spans="1:25" hidden="1" x14ac:dyDescent="0.25">
      <c r="A1038" s="5" t="s">
        <v>2734</v>
      </c>
      <c r="B1038" s="5" t="s">
        <v>2735</v>
      </c>
      <c r="C1038" s="5" t="s">
        <v>2736</v>
      </c>
      <c r="D1038" s="5">
        <v>200</v>
      </c>
      <c r="E1038" s="5" t="s">
        <v>440</v>
      </c>
      <c r="F1038" s="5" t="s">
        <v>56</v>
      </c>
      <c r="G1038" s="5" t="s">
        <v>202</v>
      </c>
      <c r="H1038" s="5" t="s">
        <v>441</v>
      </c>
      <c r="I1038" s="5" t="s">
        <v>15</v>
      </c>
      <c r="J1038" s="5">
        <v>15</v>
      </c>
      <c r="K1038" s="5">
        <v>2018</v>
      </c>
      <c r="L1038" s="5" t="s">
        <v>89</v>
      </c>
      <c r="M1038" s="5" t="s">
        <v>90</v>
      </c>
      <c r="N1038" s="5" t="s">
        <v>91</v>
      </c>
      <c r="O1038" s="5">
        <v>15.334547109695039</v>
      </c>
      <c r="P1038" s="5">
        <v>0</v>
      </c>
      <c r="Q1038" s="1">
        <v>0</v>
      </c>
      <c r="R1038" s="5">
        <v>-0.33454710969503942</v>
      </c>
      <c r="S1038" s="5">
        <v>-2.1816562778272531E-2</v>
      </c>
      <c r="T1038" s="5">
        <v>3.2629434996298973E-2</v>
      </c>
      <c r="U1038" s="5">
        <v>2.2303140646335963E-2</v>
      </c>
      <c r="V1038" s="5">
        <v>-0.33454710969503942</v>
      </c>
      <c r="W1038" s="5">
        <v>15</v>
      </c>
      <c r="X1038" s="5">
        <v>15.334547109695039</v>
      </c>
      <c r="Y1038" s="5" t="s">
        <v>109</v>
      </c>
    </row>
    <row r="1039" spans="1:25" hidden="1" x14ac:dyDescent="0.25">
      <c r="A1039" s="5" t="s">
        <v>2737</v>
      </c>
      <c r="B1039" s="5" t="s">
        <v>2738</v>
      </c>
      <c r="C1039" s="5" t="s">
        <v>2736</v>
      </c>
      <c r="D1039" s="5">
        <v>200</v>
      </c>
      <c r="E1039" s="5" t="s">
        <v>440</v>
      </c>
      <c r="F1039" s="5" t="s">
        <v>56</v>
      </c>
      <c r="G1039" s="5" t="s">
        <v>202</v>
      </c>
      <c r="H1039" s="5" t="s">
        <v>441</v>
      </c>
      <c r="I1039" s="5" t="s">
        <v>95</v>
      </c>
      <c r="J1039" s="5">
        <v>31</v>
      </c>
      <c r="K1039" s="5">
        <v>2018</v>
      </c>
      <c r="L1039" s="5" t="s">
        <v>89</v>
      </c>
      <c r="M1039" s="5" t="s">
        <v>90</v>
      </c>
      <c r="N1039" s="5" t="s">
        <v>91</v>
      </c>
      <c r="O1039" s="5">
        <v>31.691397360036415</v>
      </c>
      <c r="P1039" s="5">
        <v>0</v>
      </c>
      <c r="Q1039" s="5">
        <v>0</v>
      </c>
      <c r="R1039" s="5">
        <v>-0.69139736003641517</v>
      </c>
      <c r="S1039" s="5">
        <v>-2.1816562778272541E-2</v>
      </c>
      <c r="T1039" s="5">
        <v>0.10384525809949197</v>
      </c>
      <c r="U1039" s="5">
        <v>9.2806805518497071E-2</v>
      </c>
      <c r="V1039" s="5">
        <v>-2.6913973600364152</v>
      </c>
      <c r="W1039" s="5">
        <v>29</v>
      </c>
      <c r="X1039" s="5">
        <v>31.691397360036415</v>
      </c>
      <c r="Y1039" s="5" t="s">
        <v>109</v>
      </c>
    </row>
    <row r="1040" spans="1:25" hidden="1" x14ac:dyDescent="0.25">
      <c r="A1040" s="5" t="s">
        <v>2739</v>
      </c>
      <c r="B1040" s="5" t="s">
        <v>2740</v>
      </c>
      <c r="C1040" s="5" t="s">
        <v>2736</v>
      </c>
      <c r="D1040" s="5">
        <v>200</v>
      </c>
      <c r="E1040" s="5" t="s">
        <v>440</v>
      </c>
      <c r="F1040" s="5" t="s">
        <v>56</v>
      </c>
      <c r="G1040" s="5" t="s">
        <v>202</v>
      </c>
      <c r="H1040" s="5" t="s">
        <v>441</v>
      </c>
      <c r="I1040" s="5" t="s">
        <v>14</v>
      </c>
      <c r="J1040" s="5">
        <v>8</v>
      </c>
      <c r="K1040" s="5">
        <v>2018</v>
      </c>
      <c r="L1040" s="5" t="s">
        <v>89</v>
      </c>
      <c r="M1040" s="5" t="s">
        <v>90</v>
      </c>
      <c r="N1040" s="5" t="s">
        <v>91</v>
      </c>
      <c r="O1040" s="5">
        <v>8.178425125170687</v>
      </c>
      <c r="P1040" s="5">
        <v>0</v>
      </c>
      <c r="Q1040" s="5">
        <v>0</v>
      </c>
      <c r="R1040" s="5">
        <v>-0.17842512517068698</v>
      </c>
      <c r="S1040" s="5">
        <v>-2.1816562778272448E-2</v>
      </c>
      <c r="T1040" s="5">
        <v>0.18014792571005589</v>
      </c>
      <c r="U1040" s="5">
        <v>0.1683464464529553</v>
      </c>
      <c r="V1040" s="5">
        <v>-1.178425125170687</v>
      </c>
      <c r="W1040" s="5">
        <v>7</v>
      </c>
      <c r="X1040" s="5">
        <v>8.178425125170687</v>
      </c>
      <c r="Y1040" s="5" t="s">
        <v>109</v>
      </c>
    </row>
    <row r="1041" spans="1:25" hidden="1" x14ac:dyDescent="0.25">
      <c r="A1041" s="5" t="s">
        <v>2741</v>
      </c>
      <c r="B1041" s="5" t="s">
        <v>2742</v>
      </c>
      <c r="C1041" s="5" t="s">
        <v>2736</v>
      </c>
      <c r="D1041" s="5">
        <v>200</v>
      </c>
      <c r="E1041" s="5" t="s">
        <v>440</v>
      </c>
      <c r="F1041" s="5" t="s">
        <v>56</v>
      </c>
      <c r="G1041" s="5" t="s">
        <v>202</v>
      </c>
      <c r="H1041" s="5" t="s">
        <v>441</v>
      </c>
      <c r="I1041" s="5" t="s">
        <v>7</v>
      </c>
      <c r="J1041" s="5">
        <v>8</v>
      </c>
      <c r="K1041" s="5">
        <v>2018</v>
      </c>
      <c r="L1041" s="5" t="s">
        <v>89</v>
      </c>
      <c r="M1041" s="5" t="s">
        <v>90</v>
      </c>
      <c r="N1041" s="5" t="s">
        <v>91</v>
      </c>
      <c r="O1041" s="5">
        <v>8.178425125170687</v>
      </c>
      <c r="P1041" s="5">
        <v>0</v>
      </c>
      <c r="Q1041" s="5">
        <v>0</v>
      </c>
      <c r="R1041" s="5">
        <v>-0.17842512517068698</v>
      </c>
      <c r="S1041" s="5">
        <v>-2.1816562778272448E-2</v>
      </c>
      <c r="T1041" s="5">
        <v>0.18014792571005589</v>
      </c>
      <c r="U1041" s="5">
        <v>0.1683464464529553</v>
      </c>
      <c r="V1041" s="5">
        <v>-1.178425125170687</v>
      </c>
      <c r="W1041" s="5">
        <v>7</v>
      </c>
      <c r="X1041" s="5">
        <v>8.178425125170687</v>
      </c>
      <c r="Y1041" s="5" t="s">
        <v>109</v>
      </c>
    </row>
    <row r="1042" spans="1:25" hidden="1" x14ac:dyDescent="0.25">
      <c r="A1042" s="5" t="s">
        <v>2743</v>
      </c>
      <c r="B1042" s="5" t="s">
        <v>2744</v>
      </c>
      <c r="C1042" s="5" t="s">
        <v>2736</v>
      </c>
      <c r="D1042" s="5">
        <v>200</v>
      </c>
      <c r="E1042" s="5" t="s">
        <v>440</v>
      </c>
      <c r="F1042" s="5" t="s">
        <v>56</v>
      </c>
      <c r="G1042" s="5" t="s">
        <v>202</v>
      </c>
      <c r="H1042" s="5" t="s">
        <v>441</v>
      </c>
      <c r="I1042" s="5" t="s">
        <v>71</v>
      </c>
      <c r="J1042" s="5">
        <v>31</v>
      </c>
      <c r="K1042" s="5">
        <v>2018</v>
      </c>
      <c r="L1042" s="5" t="s">
        <v>89</v>
      </c>
      <c r="M1042" s="5" t="s">
        <v>90</v>
      </c>
      <c r="N1042" s="5" t="s">
        <v>91</v>
      </c>
      <c r="O1042" s="5">
        <v>31.691397360036415</v>
      </c>
      <c r="P1042" s="5">
        <v>0</v>
      </c>
      <c r="Q1042" s="5">
        <v>0</v>
      </c>
      <c r="R1042" s="5">
        <v>-0.69139736003641517</v>
      </c>
      <c r="S1042" s="5">
        <v>-2.1816562778272541E-2</v>
      </c>
      <c r="T1042" s="5">
        <v>0.10384525809949197</v>
      </c>
      <c r="U1042" s="5">
        <v>9.2806805518497071E-2</v>
      </c>
      <c r="V1042" s="5">
        <v>-2.6913973600364152</v>
      </c>
      <c r="W1042" s="5">
        <v>29</v>
      </c>
      <c r="X1042" s="5">
        <v>31.691397360036415</v>
      </c>
      <c r="Y1042" s="5" t="s">
        <v>109</v>
      </c>
    </row>
    <row r="1043" spans="1:25" hidden="1" x14ac:dyDescent="0.25">
      <c r="A1043" s="5" t="s">
        <v>2745</v>
      </c>
      <c r="B1043" s="5" t="s">
        <v>2746</v>
      </c>
      <c r="C1043" s="5" t="s">
        <v>2747</v>
      </c>
      <c r="D1043" s="5">
        <v>201</v>
      </c>
      <c r="E1043" s="5" t="s">
        <v>442</v>
      </c>
      <c r="F1043" s="5" t="s">
        <v>56</v>
      </c>
      <c r="G1043" s="5" t="s">
        <v>328</v>
      </c>
      <c r="H1043" s="5" t="s">
        <v>441</v>
      </c>
      <c r="I1043" s="5" t="s">
        <v>15</v>
      </c>
      <c r="J1043" s="5">
        <v>68</v>
      </c>
      <c r="K1043" s="5">
        <v>2018</v>
      </c>
      <c r="L1043" s="5" t="s">
        <v>89</v>
      </c>
      <c r="M1043" s="5" t="s">
        <v>90</v>
      </c>
      <c r="N1043" s="5" t="s">
        <v>91</v>
      </c>
      <c r="O1043" s="5">
        <v>69.516613563950841</v>
      </c>
      <c r="P1043" s="5">
        <v>0</v>
      </c>
      <c r="Q1043" s="5">
        <v>0</v>
      </c>
      <c r="R1043" s="5">
        <v>-1.5166135639508411</v>
      </c>
      <c r="S1043" s="5">
        <v>-2.1816562778272472E-2</v>
      </c>
      <c r="T1043" s="5">
        <v>9.7168774683567452E-2</v>
      </c>
      <c r="U1043" s="5">
        <v>8.6197086936731893E-2</v>
      </c>
      <c r="V1043" s="5">
        <v>-5.5166135639508411</v>
      </c>
      <c r="W1043" s="5">
        <v>64</v>
      </c>
      <c r="X1043" s="5">
        <v>69.516613563950841</v>
      </c>
      <c r="Y1043" s="5" t="s">
        <v>109</v>
      </c>
    </row>
    <row r="1044" spans="1:25" hidden="1" x14ac:dyDescent="0.25">
      <c r="A1044" s="5" t="s">
        <v>2748</v>
      </c>
      <c r="B1044" s="5" t="s">
        <v>2749</v>
      </c>
      <c r="C1044" s="5" t="s">
        <v>2747</v>
      </c>
      <c r="D1044" s="5">
        <v>201</v>
      </c>
      <c r="E1044" s="5" t="s">
        <v>442</v>
      </c>
      <c r="F1044" s="5" t="s">
        <v>56</v>
      </c>
      <c r="G1044" s="5" t="s">
        <v>328</v>
      </c>
      <c r="H1044" s="5" t="s">
        <v>441</v>
      </c>
      <c r="I1044" s="5" t="s">
        <v>11</v>
      </c>
      <c r="J1044" s="5">
        <v>47</v>
      </c>
      <c r="K1044" s="5">
        <v>2018</v>
      </c>
      <c r="L1044" s="5" t="s">
        <v>89</v>
      </c>
      <c r="M1044" s="5" t="s">
        <v>90</v>
      </c>
      <c r="N1044" s="5" t="s">
        <v>91</v>
      </c>
      <c r="O1044" s="5">
        <v>48.048247610377786</v>
      </c>
      <c r="P1044" s="5">
        <v>0</v>
      </c>
      <c r="Q1044" s="5">
        <v>0</v>
      </c>
      <c r="R1044" s="5">
        <v>-1.0482476103777856</v>
      </c>
      <c r="S1044" s="5">
        <v>-2.1816562778272437E-2</v>
      </c>
      <c r="T1044" s="5">
        <v>0.10303598738241027</v>
      </c>
      <c r="U1044" s="5">
        <v>9.2005627508586041E-2</v>
      </c>
      <c r="V1044" s="5">
        <v>-4.0482476103777856</v>
      </c>
      <c r="W1044" s="5">
        <v>44</v>
      </c>
      <c r="X1044" s="5">
        <v>48.048247610377786</v>
      </c>
      <c r="Y1044" s="5" t="s">
        <v>109</v>
      </c>
    </row>
    <row r="1045" spans="1:25" hidden="1" x14ac:dyDescent="0.25">
      <c r="A1045" s="5" t="s">
        <v>2750</v>
      </c>
      <c r="B1045" s="5" t="s">
        <v>2751</v>
      </c>
      <c r="C1045" s="5" t="s">
        <v>2747</v>
      </c>
      <c r="D1045" s="5">
        <v>201</v>
      </c>
      <c r="E1045" s="5" t="s">
        <v>442</v>
      </c>
      <c r="F1045" s="5" t="s">
        <v>56</v>
      </c>
      <c r="G1045" s="5" t="s">
        <v>328</v>
      </c>
      <c r="H1045" s="5" t="s">
        <v>441</v>
      </c>
      <c r="I1045" s="5" t="s">
        <v>14</v>
      </c>
      <c r="J1045" s="5">
        <v>20</v>
      </c>
      <c r="K1045" s="5">
        <v>2018</v>
      </c>
      <c r="L1045" s="5" t="s">
        <v>89</v>
      </c>
      <c r="M1045" s="5" t="s">
        <v>90</v>
      </c>
      <c r="N1045" s="5" t="s">
        <v>91</v>
      </c>
      <c r="O1045" s="5">
        <v>20.446062812926716</v>
      </c>
      <c r="P1045" s="5">
        <v>0</v>
      </c>
      <c r="Q1045" s="5">
        <v>0</v>
      </c>
      <c r="R1045" s="5">
        <v>-0.44606281292671568</v>
      </c>
      <c r="S1045" s="5">
        <v>-2.1816562778272361E-2</v>
      </c>
      <c r="T1045" s="5">
        <v>8.697835262768279E-2</v>
      </c>
      <c r="U1045" s="5">
        <v>7.6108569101406093E-2</v>
      </c>
      <c r="V1045" s="5">
        <v>-1.4460628129267157</v>
      </c>
      <c r="W1045" s="5">
        <v>19</v>
      </c>
      <c r="X1045" s="5">
        <v>20.446062812926716</v>
      </c>
      <c r="Y1045" s="5" t="s">
        <v>109</v>
      </c>
    </row>
    <row r="1046" spans="1:25" hidden="1" x14ac:dyDescent="0.25">
      <c r="A1046" s="5" t="s">
        <v>2752</v>
      </c>
      <c r="B1046" s="5" t="s">
        <v>2753</v>
      </c>
      <c r="C1046" s="5" t="s">
        <v>2747</v>
      </c>
      <c r="D1046" s="5">
        <v>201</v>
      </c>
      <c r="E1046" s="5" t="s">
        <v>442</v>
      </c>
      <c r="F1046" s="5" t="s">
        <v>56</v>
      </c>
      <c r="G1046" s="5" t="s">
        <v>328</v>
      </c>
      <c r="H1046" s="5" t="s">
        <v>441</v>
      </c>
      <c r="I1046" s="5" t="s">
        <v>133</v>
      </c>
      <c r="J1046" s="5">
        <v>7</v>
      </c>
      <c r="K1046" s="5">
        <v>2018</v>
      </c>
      <c r="L1046" s="5" t="s">
        <v>89</v>
      </c>
      <c r="M1046" s="5" t="s">
        <v>90</v>
      </c>
      <c r="N1046" s="5" t="s">
        <v>91</v>
      </c>
      <c r="O1046" s="5">
        <v>7.1561219845243516</v>
      </c>
      <c r="P1046" s="5">
        <v>0</v>
      </c>
      <c r="Q1046" s="5">
        <v>0</v>
      </c>
      <c r="R1046" s="5">
        <v>-0.15612198452435155</v>
      </c>
      <c r="S1046" s="5">
        <v>-2.1816562778272507E-2</v>
      </c>
      <c r="T1046" s="5">
        <v>0.20473434082901534</v>
      </c>
      <c r="U1046" s="5">
        <v>0.19268699742072526</v>
      </c>
      <c r="V1046" s="5">
        <v>-1.1561219845243516</v>
      </c>
      <c r="W1046" s="5">
        <v>6</v>
      </c>
      <c r="X1046" s="5">
        <v>7.1561219845243516</v>
      </c>
      <c r="Y1046" s="5" t="s">
        <v>109</v>
      </c>
    </row>
    <row r="1047" spans="1:25" hidden="1" x14ac:dyDescent="0.25">
      <c r="A1047" s="5" t="s">
        <v>2754</v>
      </c>
      <c r="B1047" s="5" t="s">
        <v>2755</v>
      </c>
      <c r="C1047" s="5" t="s">
        <v>2747</v>
      </c>
      <c r="D1047" s="5">
        <v>201</v>
      </c>
      <c r="E1047" s="5" t="s">
        <v>442</v>
      </c>
      <c r="F1047" s="5" t="s">
        <v>56</v>
      </c>
      <c r="G1047" s="5" t="s">
        <v>328</v>
      </c>
      <c r="H1047" s="5" t="s">
        <v>441</v>
      </c>
      <c r="I1047" s="5" t="s">
        <v>7</v>
      </c>
      <c r="J1047" s="5">
        <v>7</v>
      </c>
      <c r="K1047" s="5">
        <v>2018</v>
      </c>
      <c r="L1047" s="5" t="s">
        <v>89</v>
      </c>
      <c r="M1047" s="5" t="s">
        <v>90</v>
      </c>
      <c r="N1047" s="5" t="s">
        <v>91</v>
      </c>
      <c r="O1047" s="5">
        <v>7.1561219845243516</v>
      </c>
      <c r="P1047" s="5">
        <v>0</v>
      </c>
      <c r="Q1047" s="5">
        <v>0</v>
      </c>
      <c r="R1047" s="5">
        <v>-0.15612198452435155</v>
      </c>
      <c r="S1047" s="5">
        <v>-2.1816562778272507E-2</v>
      </c>
      <c r="T1047" s="5">
        <v>0.20473434082901534</v>
      </c>
      <c r="U1047" s="5">
        <v>0.19268699742072526</v>
      </c>
      <c r="V1047" s="5">
        <v>-1.1561219845243516</v>
      </c>
      <c r="W1047" s="5">
        <v>6</v>
      </c>
      <c r="X1047" s="5">
        <v>7.1561219845243516</v>
      </c>
      <c r="Y1047" s="5" t="s">
        <v>109</v>
      </c>
    </row>
    <row r="1048" spans="1:25" hidden="1" x14ac:dyDescent="0.25">
      <c r="A1048" s="5" t="s">
        <v>2756</v>
      </c>
      <c r="B1048" s="5" t="s">
        <v>2757</v>
      </c>
      <c r="C1048" s="5" t="s">
        <v>2747</v>
      </c>
      <c r="D1048" s="5">
        <v>201</v>
      </c>
      <c r="E1048" s="5" t="s">
        <v>442</v>
      </c>
      <c r="F1048" s="5" t="s">
        <v>56</v>
      </c>
      <c r="G1048" s="5" t="s">
        <v>328</v>
      </c>
      <c r="H1048" s="5" t="s">
        <v>441</v>
      </c>
      <c r="I1048" s="5" t="s">
        <v>9</v>
      </c>
      <c r="J1048" s="5">
        <v>102</v>
      </c>
      <c r="K1048" s="5">
        <v>2018</v>
      </c>
      <c r="L1048" s="5" t="s">
        <v>89</v>
      </c>
      <c r="M1048" s="5" t="s">
        <v>90</v>
      </c>
      <c r="N1048" s="5" t="s">
        <v>91</v>
      </c>
      <c r="O1048" s="5">
        <v>104.27492034592628</v>
      </c>
      <c r="P1048" s="5">
        <v>0</v>
      </c>
      <c r="Q1048" s="5">
        <v>0</v>
      </c>
      <c r="R1048" s="5">
        <v>-2.2749203459262759</v>
      </c>
      <c r="S1048" s="5">
        <v>-2.1816562778272604E-2</v>
      </c>
      <c r="T1048" s="5">
        <v>9.7168774683567646E-2</v>
      </c>
      <c r="U1048" s="5">
        <v>8.6197086936732045E-2</v>
      </c>
      <c r="V1048" s="5">
        <v>-8.2749203459262759</v>
      </c>
      <c r="W1048" s="5">
        <v>96</v>
      </c>
      <c r="X1048" s="5">
        <v>104.27492034592628</v>
      </c>
      <c r="Y1048" s="5" t="s">
        <v>109</v>
      </c>
    </row>
    <row r="1049" spans="1:25" hidden="1" x14ac:dyDescent="0.25">
      <c r="A1049" s="5" t="s">
        <v>2758</v>
      </c>
      <c r="B1049" s="5" t="s">
        <v>2759</v>
      </c>
      <c r="C1049" s="5" t="s">
        <v>2747</v>
      </c>
      <c r="D1049" s="5">
        <v>201</v>
      </c>
      <c r="E1049" s="5" t="s">
        <v>442</v>
      </c>
      <c r="F1049" s="5" t="s">
        <v>56</v>
      </c>
      <c r="G1049" s="5" t="s">
        <v>328</v>
      </c>
      <c r="H1049" s="5" t="s">
        <v>441</v>
      </c>
      <c r="I1049" s="5" t="s">
        <v>95</v>
      </c>
      <c r="J1049" s="5">
        <v>251</v>
      </c>
      <c r="K1049" s="5">
        <v>2018</v>
      </c>
      <c r="L1049" s="5" t="s">
        <v>89</v>
      </c>
      <c r="M1049" s="5" t="s">
        <v>90</v>
      </c>
      <c r="N1049" s="5" t="s">
        <v>91</v>
      </c>
      <c r="O1049" s="5">
        <v>256.59808830223028</v>
      </c>
      <c r="P1049" s="5">
        <v>0</v>
      </c>
      <c r="Q1049" s="5">
        <v>0</v>
      </c>
      <c r="R1049" s="5">
        <v>-5.5980883022302805</v>
      </c>
      <c r="S1049" s="5">
        <v>-2.1816562778272357E-2</v>
      </c>
      <c r="T1049" s="5">
        <v>0.10293611993221695</v>
      </c>
      <c r="U1049" s="5">
        <v>9.1906758732894805E-2</v>
      </c>
      <c r="V1049" s="5">
        <v>-21.598088302230281</v>
      </c>
      <c r="W1049" s="5">
        <v>235</v>
      </c>
      <c r="X1049" s="5">
        <v>256.59808830223028</v>
      </c>
      <c r="Y1049" s="5" t="s">
        <v>109</v>
      </c>
    </row>
    <row r="1050" spans="1:25" hidden="1" x14ac:dyDescent="0.25">
      <c r="A1050" s="5" t="s">
        <v>2760</v>
      </c>
      <c r="B1050" s="5" t="s">
        <v>2761</v>
      </c>
      <c r="C1050" s="5" t="s">
        <v>2747</v>
      </c>
      <c r="D1050" s="5">
        <v>201</v>
      </c>
      <c r="E1050" s="5" t="s">
        <v>442</v>
      </c>
      <c r="F1050" s="5" t="s">
        <v>56</v>
      </c>
      <c r="G1050" s="5" t="s">
        <v>328</v>
      </c>
      <c r="H1050" s="5" t="s">
        <v>441</v>
      </c>
      <c r="I1050" s="5" t="s">
        <v>71</v>
      </c>
      <c r="J1050" s="5">
        <v>251</v>
      </c>
      <c r="K1050" s="5">
        <v>2018</v>
      </c>
      <c r="L1050" s="5" t="s">
        <v>89</v>
      </c>
      <c r="M1050" s="5" t="s">
        <v>90</v>
      </c>
      <c r="N1050" s="5" t="s">
        <v>91</v>
      </c>
      <c r="O1050" s="5">
        <v>256.59808830223028</v>
      </c>
      <c r="P1050" s="5">
        <v>0</v>
      </c>
      <c r="Q1050" s="5">
        <v>0</v>
      </c>
      <c r="R1050" s="5">
        <v>-5.5980883022302805</v>
      </c>
      <c r="S1050" s="5">
        <v>-2.1816562778272357E-2</v>
      </c>
      <c r="T1050" s="5">
        <v>0.10293611993221695</v>
      </c>
      <c r="U1050" s="5">
        <v>9.1906758732894805E-2</v>
      </c>
      <c r="V1050" s="5">
        <v>-21.598088302230281</v>
      </c>
      <c r="W1050" s="5">
        <v>235</v>
      </c>
      <c r="X1050" s="5">
        <v>256.59808830223028</v>
      </c>
      <c r="Y1050" s="5" t="s">
        <v>109</v>
      </c>
    </row>
    <row r="1051" spans="1:25" hidden="1" x14ac:dyDescent="0.25">
      <c r="A1051" s="5" t="s">
        <v>2762</v>
      </c>
      <c r="B1051" s="5" t="s">
        <v>2763</v>
      </c>
      <c r="C1051" s="5" t="s">
        <v>2764</v>
      </c>
      <c r="D1051" s="5">
        <v>202</v>
      </c>
      <c r="E1051" s="5" t="s">
        <v>443</v>
      </c>
      <c r="F1051" s="5" t="s">
        <v>56</v>
      </c>
      <c r="G1051" s="5" t="s">
        <v>106</v>
      </c>
      <c r="H1051" s="5" t="s">
        <v>441</v>
      </c>
      <c r="I1051" s="5" t="s">
        <v>16</v>
      </c>
      <c r="J1051" s="5">
        <v>0</v>
      </c>
      <c r="K1051" s="5">
        <v>2018</v>
      </c>
      <c r="L1051" s="5" t="s">
        <v>89</v>
      </c>
      <c r="M1051" s="5" t="s">
        <v>90</v>
      </c>
      <c r="N1051" s="5" t="s">
        <v>91</v>
      </c>
      <c r="O1051" s="5">
        <v>0</v>
      </c>
      <c r="P1051" s="5">
        <v>0</v>
      </c>
      <c r="Q1051" s="5" t="s">
        <v>93</v>
      </c>
      <c r="R1051" s="5">
        <v>0</v>
      </c>
      <c r="S1051" s="5" t="s">
        <v>93</v>
      </c>
      <c r="T1051" s="5" t="s">
        <v>93</v>
      </c>
      <c r="U1051" s="5" t="s">
        <v>93</v>
      </c>
      <c r="V1051" s="5">
        <v>0</v>
      </c>
      <c r="W1051" s="5">
        <v>0</v>
      </c>
      <c r="X1051" s="5">
        <v>0</v>
      </c>
      <c r="Y1051" s="5" t="s">
        <v>120</v>
      </c>
    </row>
    <row r="1052" spans="1:25" hidden="1" x14ac:dyDescent="0.25">
      <c r="A1052" s="5" t="s">
        <v>2765</v>
      </c>
      <c r="B1052" s="5" t="s">
        <v>2766</v>
      </c>
      <c r="C1052" s="5" t="s">
        <v>2764</v>
      </c>
      <c r="D1052" s="5">
        <v>202</v>
      </c>
      <c r="E1052" s="5" t="s">
        <v>443</v>
      </c>
      <c r="F1052" s="5" t="s">
        <v>56</v>
      </c>
      <c r="G1052" s="5" t="s">
        <v>106</v>
      </c>
      <c r="H1052" s="5" t="s">
        <v>441</v>
      </c>
      <c r="I1052" s="5" t="s">
        <v>15</v>
      </c>
      <c r="J1052" s="5">
        <v>165</v>
      </c>
      <c r="K1052" s="5">
        <v>2018</v>
      </c>
      <c r="L1052" s="5" t="s">
        <v>89</v>
      </c>
      <c r="M1052" s="5" t="s">
        <v>90</v>
      </c>
      <c r="N1052" s="5" t="s">
        <v>91</v>
      </c>
      <c r="O1052" s="5">
        <v>168.6800182066454</v>
      </c>
      <c r="P1052" s="5">
        <v>0</v>
      </c>
      <c r="Q1052" s="5">
        <v>0</v>
      </c>
      <c r="R1052" s="5">
        <v>-3.6800182066453999</v>
      </c>
      <c r="S1052" s="5">
        <v>-2.1816562778272337E-2</v>
      </c>
      <c r="T1052" s="5">
        <v>3.2629434996298959E-2</v>
      </c>
      <c r="U1052" s="5">
        <v>2.2303140646335758E-2</v>
      </c>
      <c r="V1052" s="5">
        <v>-3.6800182066453999</v>
      </c>
      <c r="W1052" s="5">
        <v>165</v>
      </c>
      <c r="X1052" s="5">
        <v>168.6800182066454</v>
      </c>
      <c r="Y1052" s="5" t="s">
        <v>120</v>
      </c>
    </row>
    <row r="1053" spans="1:25" hidden="1" x14ac:dyDescent="0.25">
      <c r="A1053" s="5" t="s">
        <v>2767</v>
      </c>
      <c r="B1053" s="5" t="s">
        <v>2768</v>
      </c>
      <c r="C1053" s="5" t="s">
        <v>2764</v>
      </c>
      <c r="D1053" s="5">
        <v>202</v>
      </c>
      <c r="E1053" s="5" t="s">
        <v>443</v>
      </c>
      <c r="F1053" s="5" t="s">
        <v>56</v>
      </c>
      <c r="G1053" s="5" t="s">
        <v>106</v>
      </c>
      <c r="H1053" s="5" t="s">
        <v>441</v>
      </c>
      <c r="I1053" s="5" t="s">
        <v>95</v>
      </c>
      <c r="J1053" s="5">
        <v>170</v>
      </c>
      <c r="K1053" s="5">
        <v>2018</v>
      </c>
      <c r="L1053" s="5" t="s">
        <v>89</v>
      </c>
      <c r="M1053" s="5" t="s">
        <v>90</v>
      </c>
      <c r="N1053" s="5" t="s">
        <v>91</v>
      </c>
      <c r="O1053" s="5">
        <v>173.7915339098771</v>
      </c>
      <c r="P1053" s="5">
        <v>0</v>
      </c>
      <c r="Q1053" s="5">
        <v>0</v>
      </c>
      <c r="R1053" s="5">
        <v>-3.7915339098771028</v>
      </c>
      <c r="S1053" s="5">
        <v>-2.1816562778272472E-2</v>
      </c>
      <c r="T1053" s="5">
        <v>3.2629434996298994E-2</v>
      </c>
      <c r="U1053" s="5">
        <v>2.2303140646335901E-2</v>
      </c>
      <c r="V1053" s="5">
        <v>-3.7915339098771028</v>
      </c>
      <c r="W1053" s="5">
        <v>170</v>
      </c>
      <c r="X1053" s="5">
        <v>173.7915339098771</v>
      </c>
      <c r="Y1053" s="5" t="s">
        <v>120</v>
      </c>
    </row>
    <row r="1054" spans="1:25" hidden="1" x14ac:dyDescent="0.25">
      <c r="A1054" s="5" t="s">
        <v>2769</v>
      </c>
      <c r="B1054" s="5" t="s">
        <v>2770</v>
      </c>
      <c r="C1054" s="5" t="s">
        <v>2764</v>
      </c>
      <c r="D1054" s="5">
        <v>202</v>
      </c>
      <c r="E1054" s="5" t="s">
        <v>443</v>
      </c>
      <c r="F1054" s="5" t="s">
        <v>56</v>
      </c>
      <c r="G1054" s="5" t="s">
        <v>106</v>
      </c>
      <c r="H1054" s="5" t="s">
        <v>441</v>
      </c>
      <c r="I1054" s="5" t="s">
        <v>11</v>
      </c>
      <c r="J1054" s="5">
        <v>0</v>
      </c>
      <c r="K1054" s="5">
        <v>2018</v>
      </c>
      <c r="L1054" s="5" t="s">
        <v>89</v>
      </c>
      <c r="M1054" s="5" t="s">
        <v>90</v>
      </c>
      <c r="N1054" s="5" t="s">
        <v>91</v>
      </c>
      <c r="O1054" s="5">
        <v>0</v>
      </c>
      <c r="P1054" s="5">
        <v>0</v>
      </c>
      <c r="Q1054" s="5" t="s">
        <v>93</v>
      </c>
      <c r="R1054" s="5">
        <v>0</v>
      </c>
      <c r="S1054" s="5" t="s">
        <v>93</v>
      </c>
      <c r="T1054" s="5" t="s">
        <v>93</v>
      </c>
      <c r="U1054" s="5" t="s">
        <v>93</v>
      </c>
      <c r="V1054" s="5">
        <v>0</v>
      </c>
      <c r="W1054" s="5">
        <v>0</v>
      </c>
      <c r="X1054" s="5">
        <v>0</v>
      </c>
      <c r="Y1054" s="5" t="s">
        <v>120</v>
      </c>
    </row>
    <row r="1055" spans="1:25" hidden="1" x14ac:dyDescent="0.25">
      <c r="A1055" s="5" t="s">
        <v>2771</v>
      </c>
      <c r="B1055" s="5" t="s">
        <v>2772</v>
      </c>
      <c r="C1055" s="5" t="s">
        <v>2764</v>
      </c>
      <c r="D1055" s="5">
        <v>202</v>
      </c>
      <c r="E1055" s="5" t="s">
        <v>443</v>
      </c>
      <c r="F1055" s="5" t="s">
        <v>56</v>
      </c>
      <c r="G1055" s="5" t="s">
        <v>106</v>
      </c>
      <c r="H1055" s="5" t="s">
        <v>441</v>
      </c>
      <c r="I1055" s="5" t="s">
        <v>14</v>
      </c>
      <c r="J1055" s="5">
        <v>1</v>
      </c>
      <c r="K1055" s="5">
        <v>2018</v>
      </c>
      <c r="L1055" s="5" t="s">
        <v>89</v>
      </c>
      <c r="M1055" s="5" t="s">
        <v>90</v>
      </c>
      <c r="N1055" s="5" t="s">
        <v>91</v>
      </c>
      <c r="O1055" s="5">
        <v>1.0223031406463359</v>
      </c>
      <c r="P1055" s="5">
        <v>0</v>
      </c>
      <c r="Q1055" s="5">
        <v>0</v>
      </c>
      <c r="R1055" s="5">
        <v>-2.2303140646335873E-2</v>
      </c>
      <c r="S1055" s="5">
        <v>-2.1816562778272448E-2</v>
      </c>
      <c r="T1055" s="5">
        <v>3.2629434996298869E-2</v>
      </c>
      <c r="U1055" s="5">
        <v>2.2303140646335873E-2</v>
      </c>
      <c r="V1055" s="5">
        <v>-2.2303140646335873E-2</v>
      </c>
      <c r="W1055" s="5">
        <v>1</v>
      </c>
      <c r="X1055" s="5">
        <v>1.0223031406463359</v>
      </c>
      <c r="Y1055" s="5" t="s">
        <v>120</v>
      </c>
    </row>
    <row r="1056" spans="1:25" hidden="1" x14ac:dyDescent="0.25">
      <c r="A1056" s="5" t="s">
        <v>2773</v>
      </c>
      <c r="B1056" s="5" t="s">
        <v>2774</v>
      </c>
      <c r="C1056" s="5" t="s">
        <v>2764</v>
      </c>
      <c r="D1056" s="5">
        <v>202</v>
      </c>
      <c r="E1056" s="5" t="s">
        <v>443</v>
      </c>
      <c r="F1056" s="5" t="s">
        <v>56</v>
      </c>
      <c r="G1056" s="5" t="s">
        <v>106</v>
      </c>
      <c r="H1056" s="5" t="s">
        <v>441</v>
      </c>
      <c r="I1056" s="5" t="s">
        <v>71</v>
      </c>
      <c r="J1056" s="5">
        <v>4376</v>
      </c>
      <c r="K1056" s="5">
        <v>2018</v>
      </c>
      <c r="L1056" s="5" t="s">
        <v>89</v>
      </c>
      <c r="M1056" s="5" t="s">
        <v>90</v>
      </c>
      <c r="N1056" s="5" t="s">
        <v>91</v>
      </c>
      <c r="O1056" s="5">
        <v>4473.5985434683662</v>
      </c>
      <c r="P1056" s="5">
        <v>0</v>
      </c>
      <c r="Q1056" s="5">
        <v>0</v>
      </c>
      <c r="R1056" s="5">
        <v>-97.598543468366188</v>
      </c>
      <c r="S1056" s="5">
        <v>-2.1816562778272534E-2</v>
      </c>
      <c r="T1056" s="5">
        <v>3.2629434996299007E-2</v>
      </c>
      <c r="U1056" s="5">
        <v>2.2303140646335966E-2</v>
      </c>
      <c r="V1056" s="5">
        <v>-97.598543468366188</v>
      </c>
      <c r="W1056" s="5">
        <v>4376</v>
      </c>
      <c r="X1056" s="5">
        <v>4473.5985434683662</v>
      </c>
      <c r="Y1056" s="5" t="s">
        <v>120</v>
      </c>
    </row>
    <row r="1057" spans="1:25" hidden="1" x14ac:dyDescent="0.25">
      <c r="A1057" s="5" t="s">
        <v>2775</v>
      </c>
      <c r="B1057" s="5" t="s">
        <v>2776</v>
      </c>
      <c r="C1057" s="5" t="s">
        <v>2764</v>
      </c>
      <c r="D1057" s="5">
        <v>202</v>
      </c>
      <c r="E1057" s="5" t="s">
        <v>443</v>
      </c>
      <c r="F1057" s="5" t="s">
        <v>56</v>
      </c>
      <c r="G1057" s="5" t="s">
        <v>106</v>
      </c>
      <c r="H1057" s="5" t="s">
        <v>441</v>
      </c>
      <c r="I1057" s="5" t="s">
        <v>12</v>
      </c>
      <c r="J1057" s="5">
        <v>0</v>
      </c>
      <c r="K1057" s="5">
        <v>2018</v>
      </c>
      <c r="L1057" s="5" t="s">
        <v>89</v>
      </c>
      <c r="M1057" s="5" t="s">
        <v>90</v>
      </c>
      <c r="N1057" s="5" t="s">
        <v>91</v>
      </c>
      <c r="O1057" s="5">
        <v>0</v>
      </c>
      <c r="P1057" s="5">
        <v>0</v>
      </c>
      <c r="Q1057" s="5" t="s">
        <v>93</v>
      </c>
      <c r="R1057" s="5">
        <v>0</v>
      </c>
      <c r="S1057" s="5" t="s">
        <v>93</v>
      </c>
      <c r="T1057" s="5" t="s">
        <v>93</v>
      </c>
      <c r="U1057" s="5" t="s">
        <v>93</v>
      </c>
      <c r="V1057" s="5">
        <v>0</v>
      </c>
      <c r="W1057" s="5">
        <v>0</v>
      </c>
      <c r="X1057" s="5">
        <v>0</v>
      </c>
      <c r="Y1057" s="5" t="s">
        <v>120</v>
      </c>
    </row>
    <row r="1058" spans="1:25" hidden="1" x14ac:dyDescent="0.25">
      <c r="A1058" s="5" t="s">
        <v>2777</v>
      </c>
      <c r="B1058" s="5" t="s">
        <v>2778</v>
      </c>
      <c r="C1058" s="5" t="s">
        <v>2764</v>
      </c>
      <c r="D1058" s="5">
        <v>202</v>
      </c>
      <c r="E1058" s="5" t="s">
        <v>443</v>
      </c>
      <c r="F1058" s="5" t="s">
        <v>56</v>
      </c>
      <c r="G1058" s="5" t="s">
        <v>106</v>
      </c>
      <c r="H1058" s="5" t="s">
        <v>441</v>
      </c>
      <c r="I1058" s="5" t="s">
        <v>9</v>
      </c>
      <c r="J1058" s="5">
        <v>4</v>
      </c>
      <c r="K1058" s="5">
        <v>2018</v>
      </c>
      <c r="L1058" s="5" t="s">
        <v>89</v>
      </c>
      <c r="M1058" s="5" t="s">
        <v>90</v>
      </c>
      <c r="N1058" s="5" t="s">
        <v>91</v>
      </c>
      <c r="O1058" s="5">
        <v>4.0892125625853435</v>
      </c>
      <c r="P1058" s="5">
        <v>0</v>
      </c>
      <c r="Q1058" s="1">
        <v>0</v>
      </c>
      <c r="R1058" s="5">
        <v>-8.9212562585343491E-2</v>
      </c>
      <c r="S1058" s="5">
        <v>-2.1816562778272448E-2</v>
      </c>
      <c r="T1058" s="5">
        <v>3.2629434996298869E-2</v>
      </c>
      <c r="U1058" s="5">
        <v>2.2303140646335873E-2</v>
      </c>
      <c r="V1058" s="5">
        <v>-8.9212562585343491E-2</v>
      </c>
      <c r="W1058" s="5">
        <v>4</v>
      </c>
      <c r="X1058" s="5">
        <v>4.0892125625853435</v>
      </c>
      <c r="Y1058" s="5" t="s">
        <v>120</v>
      </c>
    </row>
    <row r="1059" spans="1:25" hidden="1" x14ac:dyDescent="0.25">
      <c r="A1059" s="5" t="s">
        <v>2779</v>
      </c>
      <c r="B1059" s="5" t="s">
        <v>2780</v>
      </c>
      <c r="C1059" s="5" t="s">
        <v>2781</v>
      </c>
      <c r="D1059" s="5">
        <v>203</v>
      </c>
      <c r="E1059" s="5" t="s">
        <v>444</v>
      </c>
      <c r="F1059" s="5" t="s">
        <v>56</v>
      </c>
      <c r="G1059" s="5" t="s">
        <v>445</v>
      </c>
      <c r="H1059" s="5" t="s">
        <v>173</v>
      </c>
      <c r="I1059" s="5" t="s">
        <v>95</v>
      </c>
      <c r="J1059" s="5">
        <v>21</v>
      </c>
      <c r="K1059" s="5">
        <v>2018</v>
      </c>
      <c r="L1059" s="5" t="s">
        <v>89</v>
      </c>
      <c r="M1059" s="5" t="s">
        <v>90</v>
      </c>
      <c r="N1059" s="5" t="s">
        <v>91</v>
      </c>
      <c r="O1059" s="5">
        <v>10451</v>
      </c>
      <c r="P1059" s="5">
        <v>0</v>
      </c>
      <c r="Q1059" s="5">
        <v>0</v>
      </c>
      <c r="R1059" s="5">
        <v>-10430</v>
      </c>
      <c r="S1059" s="5">
        <v>-0.99799062290689888</v>
      </c>
      <c r="T1059" s="5">
        <v>0.10103244837758112</v>
      </c>
      <c r="U1059" s="5">
        <v>496.66666666666669</v>
      </c>
      <c r="V1059" s="5">
        <v>-10430</v>
      </c>
      <c r="W1059" s="5">
        <v>21</v>
      </c>
      <c r="X1059" s="5">
        <v>10451</v>
      </c>
      <c r="Y1059" s="5" t="s">
        <v>120</v>
      </c>
    </row>
    <row r="1060" spans="1:25" hidden="1" x14ac:dyDescent="0.25">
      <c r="A1060" s="5" t="s">
        <v>2782</v>
      </c>
      <c r="B1060" s="5" t="s">
        <v>2783</v>
      </c>
      <c r="C1060" s="5" t="s">
        <v>2781</v>
      </c>
      <c r="D1060" s="5">
        <v>203</v>
      </c>
      <c r="E1060" s="5" t="s">
        <v>444</v>
      </c>
      <c r="F1060" s="5" t="s">
        <v>56</v>
      </c>
      <c r="G1060" s="5" t="s">
        <v>445</v>
      </c>
      <c r="H1060" s="5" t="s">
        <v>173</v>
      </c>
      <c r="I1060" s="5" t="s">
        <v>11</v>
      </c>
      <c r="J1060" s="5">
        <v>6</v>
      </c>
      <c r="K1060" s="5">
        <v>2018</v>
      </c>
      <c r="L1060" s="5" t="s">
        <v>89</v>
      </c>
      <c r="M1060" s="5" t="s">
        <v>90</v>
      </c>
      <c r="N1060" s="5" t="s">
        <v>91</v>
      </c>
      <c r="O1060" s="5">
        <v>2986</v>
      </c>
      <c r="P1060" s="5">
        <v>0</v>
      </c>
      <c r="Q1060" s="5">
        <v>0</v>
      </c>
      <c r="R1060" s="5">
        <v>-2980</v>
      </c>
      <c r="S1060" s="5">
        <v>-0.99799062290689888</v>
      </c>
      <c r="T1060" s="5">
        <v>0.10103244837758112</v>
      </c>
      <c r="U1060" s="5">
        <v>496.66666666666669</v>
      </c>
      <c r="V1060" s="5">
        <v>-2980</v>
      </c>
      <c r="W1060" s="5">
        <v>6</v>
      </c>
      <c r="X1060" s="5">
        <v>2986</v>
      </c>
      <c r="Y1060" s="5" t="s">
        <v>120</v>
      </c>
    </row>
    <row r="1061" spans="1:25" hidden="1" x14ac:dyDescent="0.25">
      <c r="A1061" s="5" t="s">
        <v>2784</v>
      </c>
      <c r="B1061" s="5" t="s">
        <v>2785</v>
      </c>
      <c r="C1061" s="5" t="s">
        <v>2781</v>
      </c>
      <c r="D1061" s="5">
        <v>203</v>
      </c>
      <c r="E1061" s="5" t="s">
        <v>444</v>
      </c>
      <c r="F1061" s="5" t="s">
        <v>56</v>
      </c>
      <c r="G1061" s="5" t="s">
        <v>445</v>
      </c>
      <c r="H1061" s="5" t="s">
        <v>173</v>
      </c>
      <c r="I1061" s="5" t="s">
        <v>14</v>
      </c>
      <c r="J1061" s="5">
        <v>6</v>
      </c>
      <c r="K1061" s="5">
        <v>2018</v>
      </c>
      <c r="L1061" s="5" t="s">
        <v>89</v>
      </c>
      <c r="M1061" s="5" t="s">
        <v>90</v>
      </c>
      <c r="N1061" s="5" t="s">
        <v>91</v>
      </c>
      <c r="O1061" s="5">
        <v>2986</v>
      </c>
      <c r="P1061" s="5">
        <v>0</v>
      </c>
      <c r="Q1061" s="5">
        <v>0</v>
      </c>
      <c r="R1061" s="5">
        <v>-2980</v>
      </c>
      <c r="S1061" s="5">
        <v>-0.99799062290689888</v>
      </c>
      <c r="T1061" s="5">
        <v>0.10103244837758112</v>
      </c>
      <c r="U1061" s="5">
        <v>496.66666666666669</v>
      </c>
      <c r="V1061" s="5">
        <v>-2980</v>
      </c>
      <c r="W1061" s="5">
        <v>6</v>
      </c>
      <c r="X1061" s="5">
        <v>2986</v>
      </c>
      <c r="Y1061" s="5" t="s">
        <v>120</v>
      </c>
    </row>
    <row r="1062" spans="1:25" hidden="1" x14ac:dyDescent="0.25">
      <c r="A1062" s="5" t="s">
        <v>2786</v>
      </c>
      <c r="B1062" s="5" t="s">
        <v>2787</v>
      </c>
      <c r="C1062" s="5" t="s">
        <v>2781</v>
      </c>
      <c r="D1062" s="5">
        <v>203</v>
      </c>
      <c r="E1062" s="5" t="s">
        <v>444</v>
      </c>
      <c r="F1062" s="5" t="s">
        <v>56</v>
      </c>
      <c r="G1062" s="5" t="s">
        <v>445</v>
      </c>
      <c r="H1062" s="5" t="s">
        <v>173</v>
      </c>
      <c r="I1062" s="5" t="s">
        <v>133</v>
      </c>
      <c r="J1062" s="5">
        <v>3</v>
      </c>
      <c r="K1062" s="5">
        <v>2018</v>
      </c>
      <c r="L1062" s="5" t="s">
        <v>89</v>
      </c>
      <c r="M1062" s="5" t="s">
        <v>90</v>
      </c>
      <c r="N1062" s="5" t="s">
        <v>91</v>
      </c>
      <c r="O1062" s="5">
        <v>1493</v>
      </c>
      <c r="P1062" s="5">
        <v>0</v>
      </c>
      <c r="Q1062" s="5">
        <v>0</v>
      </c>
      <c r="R1062" s="5">
        <v>-1490</v>
      </c>
      <c r="S1062" s="5">
        <v>-0.99799062290689888</v>
      </c>
      <c r="T1062" s="5">
        <v>0.10103244837758112</v>
      </c>
      <c r="U1062" s="5">
        <v>496.66666666666669</v>
      </c>
      <c r="V1062" s="5">
        <v>-1490</v>
      </c>
      <c r="W1062" s="5">
        <v>3</v>
      </c>
      <c r="X1062" s="5">
        <v>1493</v>
      </c>
      <c r="Y1062" s="5" t="s">
        <v>120</v>
      </c>
    </row>
    <row r="1063" spans="1:25" hidden="1" x14ac:dyDescent="0.25">
      <c r="A1063" s="5" t="s">
        <v>2788</v>
      </c>
      <c r="B1063" s="5" t="s">
        <v>2789</v>
      </c>
      <c r="C1063" s="5" t="s">
        <v>2781</v>
      </c>
      <c r="D1063" s="5">
        <v>203</v>
      </c>
      <c r="E1063" s="5" t="s">
        <v>444</v>
      </c>
      <c r="F1063" s="5" t="s">
        <v>56</v>
      </c>
      <c r="G1063" s="5" t="s">
        <v>445</v>
      </c>
      <c r="H1063" s="5" t="s">
        <v>173</v>
      </c>
      <c r="I1063" s="5" t="s">
        <v>71</v>
      </c>
      <c r="J1063" s="5">
        <v>21</v>
      </c>
      <c r="K1063" s="5">
        <v>2018</v>
      </c>
      <c r="L1063" s="5" t="s">
        <v>89</v>
      </c>
      <c r="M1063" s="5" t="s">
        <v>90</v>
      </c>
      <c r="N1063" s="5" t="s">
        <v>91</v>
      </c>
      <c r="O1063" s="5">
        <v>10451</v>
      </c>
      <c r="P1063" s="5">
        <v>0</v>
      </c>
      <c r="Q1063" s="5">
        <v>0</v>
      </c>
      <c r="R1063" s="5">
        <v>-10430</v>
      </c>
      <c r="S1063" s="5">
        <v>-0.99799062290689888</v>
      </c>
      <c r="T1063" s="5">
        <v>0.10103244837758112</v>
      </c>
      <c r="U1063" s="5">
        <v>496.66666666666669</v>
      </c>
      <c r="V1063" s="5">
        <v>-10430</v>
      </c>
      <c r="W1063" s="5">
        <v>21</v>
      </c>
      <c r="X1063" s="5">
        <v>10451</v>
      </c>
      <c r="Y1063" s="5" t="s">
        <v>120</v>
      </c>
    </row>
    <row r="1064" spans="1:25" hidden="1" x14ac:dyDescent="0.25">
      <c r="A1064" s="5" t="s">
        <v>2790</v>
      </c>
      <c r="B1064" s="5" t="s">
        <v>2791</v>
      </c>
      <c r="C1064" s="5" t="s">
        <v>2781</v>
      </c>
      <c r="D1064" s="5">
        <v>203</v>
      </c>
      <c r="E1064" s="5" t="s">
        <v>444</v>
      </c>
      <c r="F1064" s="5" t="s">
        <v>56</v>
      </c>
      <c r="G1064" s="5" t="s">
        <v>445</v>
      </c>
      <c r="H1064" s="5" t="s">
        <v>173</v>
      </c>
      <c r="I1064" s="5" t="s">
        <v>9</v>
      </c>
      <c r="J1064" s="5">
        <v>6</v>
      </c>
      <c r="K1064" s="5">
        <v>2018</v>
      </c>
      <c r="L1064" s="5" t="s">
        <v>89</v>
      </c>
      <c r="M1064" s="5" t="s">
        <v>90</v>
      </c>
      <c r="N1064" s="5" t="s">
        <v>91</v>
      </c>
      <c r="O1064" s="5">
        <v>2986</v>
      </c>
      <c r="P1064" s="5">
        <v>0</v>
      </c>
      <c r="Q1064" s="5">
        <v>0</v>
      </c>
      <c r="R1064" s="5">
        <v>-2980</v>
      </c>
      <c r="S1064" s="5">
        <v>-0.99799062290689888</v>
      </c>
      <c r="T1064" s="5">
        <v>0.10103244837758112</v>
      </c>
      <c r="U1064" s="5">
        <v>496.66666666666669</v>
      </c>
      <c r="V1064" s="5">
        <v>-2980</v>
      </c>
      <c r="W1064" s="5">
        <v>6</v>
      </c>
      <c r="X1064" s="5">
        <v>2986</v>
      </c>
      <c r="Y1064" s="5" t="s">
        <v>120</v>
      </c>
    </row>
    <row r="1065" spans="1:25" hidden="1" x14ac:dyDescent="0.25">
      <c r="A1065" s="5" t="s">
        <v>2792</v>
      </c>
      <c r="B1065" s="5" t="s">
        <v>2793</v>
      </c>
      <c r="C1065" s="5" t="s">
        <v>2794</v>
      </c>
      <c r="D1065" s="5">
        <v>205</v>
      </c>
      <c r="E1065" s="5" t="s">
        <v>446</v>
      </c>
      <c r="F1065" s="5" t="s">
        <v>56</v>
      </c>
      <c r="G1065" s="5" t="s">
        <v>231</v>
      </c>
      <c r="H1065" s="5" t="s">
        <v>441</v>
      </c>
      <c r="I1065" s="5" t="s">
        <v>95</v>
      </c>
      <c r="J1065" s="5">
        <v>1207</v>
      </c>
      <c r="K1065" s="5">
        <v>2018</v>
      </c>
      <c r="L1065" s="5" t="s">
        <v>89</v>
      </c>
      <c r="M1065" s="5" t="s">
        <v>90</v>
      </c>
      <c r="N1065" s="5" t="s">
        <v>91</v>
      </c>
      <c r="O1065" s="5">
        <v>1233.9198907601276</v>
      </c>
      <c r="P1065" s="5">
        <v>0</v>
      </c>
      <c r="Q1065" s="5">
        <v>0</v>
      </c>
      <c r="R1065" s="5">
        <v>-26.919890760127601</v>
      </c>
      <c r="S1065" s="5">
        <v>-2.1816562778272607E-2</v>
      </c>
      <c r="T1065" s="5">
        <v>0.33018540879459224</v>
      </c>
      <c r="U1065" s="5">
        <v>0.31688355470664631</v>
      </c>
      <c r="V1065" s="5">
        <v>-296.9198907601276</v>
      </c>
      <c r="W1065" s="5">
        <v>937</v>
      </c>
      <c r="X1065" s="5">
        <v>1233.9198907601276</v>
      </c>
      <c r="Y1065" s="5" t="s">
        <v>109</v>
      </c>
    </row>
    <row r="1066" spans="1:25" hidden="1" x14ac:dyDescent="0.25">
      <c r="A1066" s="5" t="s">
        <v>2795</v>
      </c>
      <c r="B1066" s="5" t="s">
        <v>2796</v>
      </c>
      <c r="C1066" s="5" t="s">
        <v>2794</v>
      </c>
      <c r="D1066" s="5">
        <v>205</v>
      </c>
      <c r="E1066" s="5" t="s">
        <v>446</v>
      </c>
      <c r="F1066" s="5" t="s">
        <v>56</v>
      </c>
      <c r="G1066" s="5" t="s">
        <v>231</v>
      </c>
      <c r="H1066" s="5" t="s">
        <v>441</v>
      </c>
      <c r="I1066" s="5" t="s">
        <v>11</v>
      </c>
      <c r="J1066" s="5">
        <v>705</v>
      </c>
      <c r="K1066" s="5">
        <v>2018</v>
      </c>
      <c r="L1066" s="5" t="s">
        <v>89</v>
      </c>
      <c r="M1066" s="5" t="s">
        <v>90</v>
      </c>
      <c r="N1066" s="5" t="s">
        <v>91</v>
      </c>
      <c r="O1066" s="5">
        <v>720.72371415566693</v>
      </c>
      <c r="P1066" s="5">
        <v>0</v>
      </c>
      <c r="Q1066" s="5">
        <v>0</v>
      </c>
      <c r="R1066" s="5">
        <v>-15.723714155666926</v>
      </c>
      <c r="S1066" s="5">
        <v>-2.1816562778272632E-2</v>
      </c>
      <c r="T1066" s="5">
        <v>0.32847399940217309</v>
      </c>
      <c r="U1066" s="5">
        <v>0.31518925940815135</v>
      </c>
      <c r="V1066" s="5">
        <v>-172.72371415566693</v>
      </c>
      <c r="W1066" s="5">
        <v>548</v>
      </c>
      <c r="X1066" s="5">
        <v>720.72371415566693</v>
      </c>
      <c r="Y1066" s="5" t="s">
        <v>109</v>
      </c>
    </row>
    <row r="1067" spans="1:25" hidden="1" x14ac:dyDescent="0.25">
      <c r="A1067" s="5" t="s">
        <v>2797</v>
      </c>
      <c r="B1067" s="5" t="s">
        <v>2798</v>
      </c>
      <c r="C1067" s="5" t="s">
        <v>2794</v>
      </c>
      <c r="D1067" s="5">
        <v>205</v>
      </c>
      <c r="E1067" s="5" t="s">
        <v>446</v>
      </c>
      <c r="F1067" s="5" t="s">
        <v>56</v>
      </c>
      <c r="G1067" s="5" t="s">
        <v>231</v>
      </c>
      <c r="H1067" s="5" t="s">
        <v>441</v>
      </c>
      <c r="I1067" s="5" t="s">
        <v>14</v>
      </c>
      <c r="J1067" s="5">
        <v>17</v>
      </c>
      <c r="K1067" s="5">
        <v>2018</v>
      </c>
      <c r="L1067" s="5" t="s">
        <v>89</v>
      </c>
      <c r="M1067" s="5" t="s">
        <v>90</v>
      </c>
      <c r="N1067" s="5" t="s">
        <v>91</v>
      </c>
      <c r="O1067" s="5">
        <v>17.379153390987714</v>
      </c>
      <c r="P1067" s="5">
        <v>0</v>
      </c>
      <c r="Q1067" s="5">
        <v>0</v>
      </c>
      <c r="R1067" s="5">
        <v>-0.37915339098771383</v>
      </c>
      <c r="S1067" s="5">
        <v>-2.181656277827267E-2</v>
      </c>
      <c r="T1067" s="5">
        <v>0.35036156884131409</v>
      </c>
      <c r="U1067" s="5">
        <v>0.33685795315290107</v>
      </c>
      <c r="V1067" s="5">
        <v>-4.3791533909877138</v>
      </c>
      <c r="W1067" s="5">
        <v>13</v>
      </c>
      <c r="X1067" s="5">
        <v>17.379153390987714</v>
      </c>
      <c r="Y1067" s="5" t="s">
        <v>109</v>
      </c>
    </row>
    <row r="1068" spans="1:25" hidden="1" x14ac:dyDescent="0.25">
      <c r="A1068" s="5" t="s">
        <v>2799</v>
      </c>
      <c r="B1068" s="5" t="s">
        <v>2800</v>
      </c>
      <c r="C1068" s="5" t="s">
        <v>2794</v>
      </c>
      <c r="D1068" s="5">
        <v>205</v>
      </c>
      <c r="E1068" s="5" t="s">
        <v>446</v>
      </c>
      <c r="F1068" s="5" t="s">
        <v>56</v>
      </c>
      <c r="G1068" s="5" t="s">
        <v>231</v>
      </c>
      <c r="H1068" s="5" t="s">
        <v>441</v>
      </c>
      <c r="I1068" s="5" t="s">
        <v>4</v>
      </c>
      <c r="J1068" s="5">
        <v>68</v>
      </c>
      <c r="K1068" s="5">
        <v>2018</v>
      </c>
      <c r="L1068" s="5" t="s">
        <v>89</v>
      </c>
      <c r="M1068" s="5" t="s">
        <v>90</v>
      </c>
      <c r="N1068" s="5" t="s">
        <v>91</v>
      </c>
      <c r="O1068" s="5">
        <v>69.516613563950855</v>
      </c>
      <c r="P1068" s="5">
        <v>0</v>
      </c>
      <c r="Q1068" s="5">
        <v>0</v>
      </c>
      <c r="R1068" s="5">
        <v>-1.5166135639508553</v>
      </c>
      <c r="S1068" s="5">
        <v>-2.181656277827267E-2</v>
      </c>
      <c r="T1068" s="5">
        <v>0.32488304867449697</v>
      </c>
      <c r="U1068" s="5">
        <v>0.311634218187752</v>
      </c>
      <c r="V1068" s="5">
        <v>-16.516613563950855</v>
      </c>
      <c r="W1068" s="5">
        <v>53</v>
      </c>
      <c r="X1068" s="5">
        <v>69.516613563950855</v>
      </c>
      <c r="Y1068" s="5" t="s">
        <v>109</v>
      </c>
    </row>
    <row r="1069" spans="1:25" hidden="1" x14ac:dyDescent="0.25">
      <c r="A1069" s="5" t="s">
        <v>2801</v>
      </c>
      <c r="B1069" s="5" t="s">
        <v>2802</v>
      </c>
      <c r="C1069" s="5" t="s">
        <v>2794</v>
      </c>
      <c r="D1069" s="5">
        <v>205</v>
      </c>
      <c r="E1069" s="5" t="s">
        <v>446</v>
      </c>
      <c r="F1069" s="5" t="s">
        <v>56</v>
      </c>
      <c r="G1069" s="5" t="s">
        <v>231</v>
      </c>
      <c r="H1069" s="5" t="s">
        <v>441</v>
      </c>
      <c r="I1069" s="5" t="s">
        <v>119</v>
      </c>
      <c r="J1069" s="5">
        <v>2923</v>
      </c>
      <c r="K1069" s="5">
        <v>2018</v>
      </c>
      <c r="L1069" s="5" t="s">
        <v>89</v>
      </c>
      <c r="M1069" s="5" t="s">
        <v>90</v>
      </c>
      <c r="N1069" s="5" t="s">
        <v>91</v>
      </c>
      <c r="O1069" s="5">
        <v>2988.1920801092401</v>
      </c>
      <c r="P1069" s="5">
        <v>0</v>
      </c>
      <c r="Q1069" s="5">
        <v>0</v>
      </c>
      <c r="R1069" s="5">
        <v>-65.192080109240123</v>
      </c>
      <c r="S1069" s="5">
        <v>-2.1816562778272566E-2</v>
      </c>
      <c r="T1069" s="5">
        <v>3.2629434996298994E-2</v>
      </c>
      <c r="U1069" s="5">
        <v>2.2303140646335998E-2</v>
      </c>
      <c r="V1069" s="5">
        <v>-65.192080109240123</v>
      </c>
      <c r="W1069" s="5">
        <v>2923</v>
      </c>
      <c r="X1069" s="5">
        <v>2988.1920801092401</v>
      </c>
      <c r="Y1069" s="5" t="s">
        <v>109</v>
      </c>
    </row>
    <row r="1070" spans="1:25" hidden="1" x14ac:dyDescent="0.25">
      <c r="A1070" s="5" t="s">
        <v>2803</v>
      </c>
      <c r="B1070" s="5" t="s">
        <v>2804</v>
      </c>
      <c r="C1070" s="5" t="s">
        <v>2794</v>
      </c>
      <c r="D1070" s="5">
        <v>205</v>
      </c>
      <c r="E1070" s="5" t="s">
        <v>446</v>
      </c>
      <c r="F1070" s="5" t="s">
        <v>56</v>
      </c>
      <c r="G1070" s="5" t="s">
        <v>231</v>
      </c>
      <c r="H1070" s="5" t="s">
        <v>441</v>
      </c>
      <c r="I1070" s="5" t="s">
        <v>133</v>
      </c>
      <c r="J1070" s="5">
        <v>17</v>
      </c>
      <c r="K1070" s="5">
        <v>2018</v>
      </c>
      <c r="L1070" s="5" t="s">
        <v>89</v>
      </c>
      <c r="M1070" s="5" t="s">
        <v>90</v>
      </c>
      <c r="N1070" s="5" t="s">
        <v>91</v>
      </c>
      <c r="O1070" s="5">
        <v>17.379153390987714</v>
      </c>
      <c r="P1070" s="5">
        <v>0</v>
      </c>
      <c r="Q1070" s="5">
        <v>0</v>
      </c>
      <c r="R1070" s="5">
        <v>-0.37915339098771383</v>
      </c>
      <c r="S1070" s="5">
        <v>-2.181656277827267E-2</v>
      </c>
      <c r="T1070" s="5">
        <v>0.35036156884131409</v>
      </c>
      <c r="U1070" s="5">
        <v>0.33685795315290107</v>
      </c>
      <c r="V1070" s="5">
        <v>-4.3791533909877138</v>
      </c>
      <c r="W1070" s="5">
        <v>13</v>
      </c>
      <c r="X1070" s="5">
        <v>17.379153390987714</v>
      </c>
      <c r="Y1070" s="5" t="s">
        <v>109</v>
      </c>
    </row>
    <row r="1071" spans="1:25" hidden="1" x14ac:dyDescent="0.25">
      <c r="A1071" s="5" t="s">
        <v>2805</v>
      </c>
      <c r="B1071" s="5" t="s">
        <v>2806</v>
      </c>
      <c r="C1071" s="5" t="s">
        <v>2794</v>
      </c>
      <c r="D1071" s="5">
        <v>205</v>
      </c>
      <c r="E1071" s="5" t="s">
        <v>446</v>
      </c>
      <c r="F1071" s="5" t="s">
        <v>56</v>
      </c>
      <c r="G1071" s="5" t="s">
        <v>231</v>
      </c>
      <c r="H1071" s="5" t="s">
        <v>441</v>
      </c>
      <c r="I1071" s="5" t="s">
        <v>5</v>
      </c>
      <c r="J1071" s="5">
        <v>60</v>
      </c>
      <c r="K1071" s="5">
        <v>2018</v>
      </c>
      <c r="L1071" s="5" t="s">
        <v>89</v>
      </c>
      <c r="M1071" s="5" t="s">
        <v>90</v>
      </c>
      <c r="N1071" s="5" t="s">
        <v>91</v>
      </c>
      <c r="O1071" s="5">
        <v>61.338188438780165</v>
      </c>
      <c r="P1071" s="5">
        <v>0</v>
      </c>
      <c r="Q1071" s="5">
        <v>0</v>
      </c>
      <c r="R1071" s="5">
        <v>-1.3381884387801648</v>
      </c>
      <c r="S1071" s="5">
        <v>-2.1816562778272645E-2</v>
      </c>
      <c r="T1071" s="5">
        <v>0.34690795869082514</v>
      </c>
      <c r="U1071" s="5">
        <v>0.33343887910391662</v>
      </c>
      <c r="V1071" s="5">
        <v>-15.338188438780165</v>
      </c>
      <c r="W1071" s="5">
        <v>46</v>
      </c>
      <c r="X1071" s="5">
        <v>61.338188438780165</v>
      </c>
      <c r="Y1071" s="5" t="s">
        <v>109</v>
      </c>
    </row>
    <row r="1072" spans="1:25" hidden="1" x14ac:dyDescent="0.25">
      <c r="A1072" s="5" t="s">
        <v>2807</v>
      </c>
      <c r="B1072" s="5" t="s">
        <v>2808</v>
      </c>
      <c r="C1072" s="5" t="s">
        <v>2794</v>
      </c>
      <c r="D1072" s="5">
        <v>205</v>
      </c>
      <c r="E1072" s="5" t="s">
        <v>446</v>
      </c>
      <c r="F1072" s="5" t="s">
        <v>56</v>
      </c>
      <c r="G1072" s="5" t="s">
        <v>231</v>
      </c>
      <c r="H1072" s="5" t="s">
        <v>441</v>
      </c>
      <c r="I1072" s="5" t="s">
        <v>71</v>
      </c>
      <c r="J1072" s="5">
        <v>4130</v>
      </c>
      <c r="K1072" s="5">
        <v>2018</v>
      </c>
      <c r="L1072" s="5" t="s">
        <v>89</v>
      </c>
      <c r="M1072" s="5" t="s">
        <v>90</v>
      </c>
      <c r="N1072" s="5" t="s">
        <v>91</v>
      </c>
      <c r="O1072" s="5">
        <v>4222.1119708693677</v>
      </c>
      <c r="P1072" s="5">
        <v>0</v>
      </c>
      <c r="Q1072" s="5">
        <v>0</v>
      </c>
      <c r="R1072" s="5">
        <v>-92.111970869367724</v>
      </c>
      <c r="S1072" s="5">
        <v>-2.1816562778272579E-2</v>
      </c>
      <c r="T1072" s="5">
        <v>0.10485999133023699</v>
      </c>
      <c r="U1072" s="5">
        <v>9.3811391416934647E-2</v>
      </c>
      <c r="V1072" s="5">
        <v>-362.11197086936772</v>
      </c>
      <c r="W1072" s="5">
        <v>3860</v>
      </c>
      <c r="X1072" s="5">
        <v>4222.1119708693677</v>
      </c>
      <c r="Y1072" s="5" t="s">
        <v>109</v>
      </c>
    </row>
    <row r="1073" spans="1:25" hidden="1" x14ac:dyDescent="0.25">
      <c r="A1073" s="5" t="s">
        <v>2809</v>
      </c>
      <c r="B1073" s="5" t="s">
        <v>2810</v>
      </c>
      <c r="C1073" s="5" t="s">
        <v>2794</v>
      </c>
      <c r="D1073" s="5">
        <v>205</v>
      </c>
      <c r="E1073" s="5" t="s">
        <v>446</v>
      </c>
      <c r="F1073" s="5" t="s">
        <v>56</v>
      </c>
      <c r="G1073" s="5" t="s">
        <v>231</v>
      </c>
      <c r="H1073" s="5" t="s">
        <v>441</v>
      </c>
      <c r="I1073" s="5" t="s">
        <v>9</v>
      </c>
      <c r="J1073" s="5">
        <v>340</v>
      </c>
      <c r="K1073" s="5">
        <v>2018</v>
      </c>
      <c r="L1073" s="5" t="s">
        <v>89</v>
      </c>
      <c r="M1073" s="5" t="s">
        <v>90</v>
      </c>
      <c r="N1073" s="5" t="s">
        <v>91</v>
      </c>
      <c r="O1073" s="5">
        <v>347.58306781975421</v>
      </c>
      <c r="P1073" s="5">
        <v>0</v>
      </c>
      <c r="Q1073" s="5">
        <v>0</v>
      </c>
      <c r="R1073" s="5">
        <v>-7.5830678197542056</v>
      </c>
      <c r="S1073" s="5">
        <v>-2.1816562778272472E-2</v>
      </c>
      <c r="T1073" s="5">
        <v>0.32990154507099123</v>
      </c>
      <c r="U1073" s="5">
        <v>0.31660252962028107</v>
      </c>
      <c r="V1073" s="5">
        <v>-83.583067819754206</v>
      </c>
      <c r="W1073" s="5">
        <v>264</v>
      </c>
      <c r="X1073" s="5">
        <v>347.58306781975421</v>
      </c>
      <c r="Y1073" s="5" t="s">
        <v>109</v>
      </c>
    </row>
    <row r="1074" spans="1:25" hidden="1" x14ac:dyDescent="0.25">
      <c r="A1074" s="5" t="s">
        <v>2811</v>
      </c>
      <c r="B1074" s="5" t="s">
        <v>2812</v>
      </c>
      <c r="C1074" s="5" t="s">
        <v>2813</v>
      </c>
      <c r="D1074" s="5">
        <v>206</v>
      </c>
      <c r="E1074" s="5" t="s">
        <v>447</v>
      </c>
      <c r="F1074" s="5" t="s">
        <v>41</v>
      </c>
      <c r="G1074" s="5" t="s">
        <v>285</v>
      </c>
      <c r="H1074" s="5" t="s">
        <v>285</v>
      </c>
      <c r="I1074" s="5" t="s">
        <v>15</v>
      </c>
      <c r="J1074" s="5">
        <v>929</v>
      </c>
      <c r="K1074" s="5">
        <v>2018</v>
      </c>
      <c r="L1074" s="5" t="s">
        <v>89</v>
      </c>
      <c r="M1074" s="5" t="s">
        <v>90</v>
      </c>
      <c r="N1074" s="5" t="s">
        <v>91</v>
      </c>
      <c r="O1074" s="5">
        <v>152.17904761904762</v>
      </c>
      <c r="P1074" s="5">
        <v>776.82095238095235</v>
      </c>
      <c r="Q1074" s="5">
        <v>5.104651162790697</v>
      </c>
      <c r="R1074" s="5">
        <v>776.82095238095235</v>
      </c>
      <c r="S1074" s="5">
        <v>5.104651162790697</v>
      </c>
      <c r="T1074" s="5">
        <v>0.27407407407407419</v>
      </c>
      <c r="U1074" s="5">
        <v>-0.83619047619047615</v>
      </c>
      <c r="V1074" s="5">
        <v>776.82095238095235</v>
      </c>
      <c r="W1074" s="5">
        <v>929</v>
      </c>
      <c r="X1074" s="5">
        <v>152.17904761904762</v>
      </c>
      <c r="Y1074" s="5" t="s">
        <v>109</v>
      </c>
    </row>
    <row r="1075" spans="1:25" hidden="1" x14ac:dyDescent="0.25">
      <c r="A1075" s="5" t="s">
        <v>2814</v>
      </c>
      <c r="B1075" s="5" t="s">
        <v>2815</v>
      </c>
      <c r="C1075" s="5" t="s">
        <v>2813</v>
      </c>
      <c r="D1075" s="5">
        <v>206</v>
      </c>
      <c r="E1075" s="5" t="s">
        <v>447</v>
      </c>
      <c r="F1075" s="5" t="s">
        <v>41</v>
      </c>
      <c r="G1075" s="5" t="s">
        <v>285</v>
      </c>
      <c r="H1075" s="5" t="s">
        <v>285</v>
      </c>
      <c r="I1075" s="5" t="s">
        <v>7</v>
      </c>
      <c r="J1075" s="5">
        <v>99</v>
      </c>
      <c r="K1075" s="5">
        <v>2018</v>
      </c>
      <c r="L1075" s="5" t="s">
        <v>89</v>
      </c>
      <c r="M1075" s="5" t="s">
        <v>90</v>
      </c>
      <c r="N1075" s="5" t="s">
        <v>91</v>
      </c>
      <c r="O1075" s="5">
        <v>16.217142857142857</v>
      </c>
      <c r="P1075" s="5">
        <v>82.782857142857139</v>
      </c>
      <c r="Q1075" s="5">
        <v>5.1046511627906979</v>
      </c>
      <c r="R1075" s="5">
        <v>82.782857142857139</v>
      </c>
      <c r="S1075" s="5">
        <v>5.1046511627906979</v>
      </c>
      <c r="T1075" s="5">
        <v>0.27407407407407397</v>
      </c>
      <c r="U1075" s="5">
        <v>-0.83619047619047615</v>
      </c>
      <c r="V1075" s="5">
        <v>82.782857142857139</v>
      </c>
      <c r="W1075" s="5">
        <v>99</v>
      </c>
      <c r="X1075" s="5">
        <v>16.217142857142857</v>
      </c>
      <c r="Y1075" s="5" t="s">
        <v>109</v>
      </c>
    </row>
    <row r="1076" spans="1:25" hidden="1" x14ac:dyDescent="0.25">
      <c r="A1076" s="5" t="s">
        <v>2816</v>
      </c>
      <c r="B1076" s="5" t="s">
        <v>2817</v>
      </c>
      <c r="C1076" s="5" t="s">
        <v>2813</v>
      </c>
      <c r="D1076" s="5">
        <v>206</v>
      </c>
      <c r="E1076" s="5" t="s">
        <v>447</v>
      </c>
      <c r="F1076" s="5" t="s">
        <v>41</v>
      </c>
      <c r="G1076" s="5" t="s">
        <v>285</v>
      </c>
      <c r="H1076" s="5" t="s">
        <v>285</v>
      </c>
      <c r="I1076" s="5" t="s">
        <v>12</v>
      </c>
      <c r="J1076" s="5">
        <v>3</v>
      </c>
      <c r="K1076" s="5">
        <v>2018</v>
      </c>
      <c r="L1076" s="5" t="s">
        <v>89</v>
      </c>
      <c r="M1076" s="5" t="s">
        <v>90</v>
      </c>
      <c r="N1076" s="5" t="s">
        <v>91</v>
      </c>
      <c r="O1076" s="5">
        <v>0.49142857142857144</v>
      </c>
      <c r="P1076" s="5">
        <v>2.5085714285714285</v>
      </c>
      <c r="Q1076" s="5">
        <v>5.104651162790697</v>
      </c>
      <c r="R1076" s="5">
        <v>2.5085714285714285</v>
      </c>
      <c r="S1076" s="5">
        <v>5.104651162790697</v>
      </c>
      <c r="T1076" s="5">
        <v>0.27407407407407403</v>
      </c>
      <c r="U1076" s="5">
        <v>-0.83619047619047615</v>
      </c>
      <c r="V1076" s="5">
        <v>2.5085714285714285</v>
      </c>
      <c r="W1076" s="5">
        <v>3</v>
      </c>
      <c r="X1076" s="5">
        <v>0.49142857142857144</v>
      </c>
      <c r="Y1076" s="5" t="s">
        <v>109</v>
      </c>
    </row>
    <row r="1077" spans="1:25" hidden="1" x14ac:dyDescent="0.25">
      <c r="A1077" s="5" t="s">
        <v>2818</v>
      </c>
      <c r="B1077" s="5" t="s">
        <v>2819</v>
      </c>
      <c r="C1077" s="5" t="s">
        <v>2813</v>
      </c>
      <c r="D1077" s="5">
        <v>206</v>
      </c>
      <c r="E1077" s="5" t="s">
        <v>447</v>
      </c>
      <c r="F1077" s="5" t="s">
        <v>41</v>
      </c>
      <c r="G1077" s="5" t="s">
        <v>285</v>
      </c>
      <c r="H1077" s="5" t="s">
        <v>285</v>
      </c>
      <c r="I1077" s="5" t="s">
        <v>95</v>
      </c>
      <c r="J1077" s="5">
        <v>1031</v>
      </c>
      <c r="K1077" s="5">
        <v>2018</v>
      </c>
      <c r="L1077" s="5" t="s">
        <v>89</v>
      </c>
      <c r="M1077" s="5" t="s">
        <v>90</v>
      </c>
      <c r="N1077" s="5" t="s">
        <v>91</v>
      </c>
      <c r="O1077" s="5">
        <v>168.88761904761907</v>
      </c>
      <c r="P1077" s="5">
        <v>862.11238095238093</v>
      </c>
      <c r="Q1077" s="5">
        <v>5.104651162790697</v>
      </c>
      <c r="R1077" s="5">
        <v>862.11238095238093</v>
      </c>
      <c r="S1077" s="5">
        <v>5.104651162790697</v>
      </c>
      <c r="T1077" s="5">
        <v>0.2740740740740743</v>
      </c>
      <c r="U1077" s="5">
        <v>-0.83619047619047615</v>
      </c>
      <c r="V1077" s="5">
        <v>862.11238095238093</v>
      </c>
      <c r="W1077" s="5">
        <v>1031</v>
      </c>
      <c r="X1077" s="5">
        <v>168.88761904761907</v>
      </c>
      <c r="Y1077" s="5" t="s">
        <v>109</v>
      </c>
    </row>
    <row r="1078" spans="1:25" hidden="1" x14ac:dyDescent="0.25">
      <c r="A1078" s="5" t="s">
        <v>2820</v>
      </c>
      <c r="B1078" s="5" t="s">
        <v>2821</v>
      </c>
      <c r="C1078" s="5" t="s">
        <v>2813</v>
      </c>
      <c r="D1078" s="5">
        <v>206</v>
      </c>
      <c r="E1078" s="5" t="s">
        <v>447</v>
      </c>
      <c r="F1078" s="5" t="s">
        <v>41</v>
      </c>
      <c r="G1078" s="5" t="s">
        <v>285</v>
      </c>
      <c r="H1078" s="5" t="s">
        <v>285</v>
      </c>
      <c r="I1078" s="5" t="s">
        <v>71</v>
      </c>
      <c r="J1078" s="5">
        <v>1050</v>
      </c>
      <c r="K1078" s="5">
        <v>2018</v>
      </c>
      <c r="L1078" s="5" t="s">
        <v>89</v>
      </c>
      <c r="M1078" s="5" t="s">
        <v>90</v>
      </c>
      <c r="N1078" s="5" t="s">
        <v>91</v>
      </c>
      <c r="O1078" s="5">
        <v>172</v>
      </c>
      <c r="P1078" s="5">
        <v>878</v>
      </c>
      <c r="Q1078" s="5">
        <v>5.1046511627906979</v>
      </c>
      <c r="R1078" s="5">
        <v>878</v>
      </c>
      <c r="S1078" s="5">
        <v>5.1046511627906979</v>
      </c>
      <c r="T1078" s="5">
        <v>0.27407407407407408</v>
      </c>
      <c r="U1078" s="5">
        <v>-0.83619047619047615</v>
      </c>
      <c r="V1078" s="5">
        <v>878</v>
      </c>
      <c r="W1078" s="5">
        <v>1050</v>
      </c>
      <c r="X1078" s="5">
        <v>172</v>
      </c>
      <c r="Y1078" s="5" t="s">
        <v>109</v>
      </c>
    </row>
    <row r="1079" spans="1:25" hidden="1" x14ac:dyDescent="0.25">
      <c r="A1079" s="5" t="s">
        <v>2822</v>
      </c>
      <c r="B1079" s="5" t="s">
        <v>2823</v>
      </c>
      <c r="C1079" s="5" t="s">
        <v>2824</v>
      </c>
      <c r="D1079" s="5">
        <v>207</v>
      </c>
      <c r="E1079" s="5" t="s">
        <v>448</v>
      </c>
      <c r="F1079" s="5" t="s">
        <v>41</v>
      </c>
      <c r="G1079" s="5" t="s">
        <v>190</v>
      </c>
      <c r="H1079" s="5" t="s">
        <v>190</v>
      </c>
      <c r="I1079" s="5" t="s">
        <v>16</v>
      </c>
      <c r="J1079" s="5">
        <v>0</v>
      </c>
      <c r="K1079" s="5">
        <v>2018</v>
      </c>
      <c r="L1079" s="5" t="s">
        <v>89</v>
      </c>
      <c r="M1079" s="5" t="s">
        <v>90</v>
      </c>
      <c r="N1079" s="5" t="s">
        <v>91</v>
      </c>
      <c r="O1079" s="5">
        <v>0</v>
      </c>
      <c r="P1079" s="5">
        <v>0</v>
      </c>
      <c r="Q1079" s="5" t="s">
        <v>93</v>
      </c>
      <c r="R1079" s="5">
        <v>0</v>
      </c>
      <c r="S1079" s="5" t="s">
        <v>93</v>
      </c>
      <c r="T1079" s="5" t="s">
        <v>93</v>
      </c>
      <c r="U1079" s="5" t="s">
        <v>93</v>
      </c>
      <c r="V1079" s="5">
        <v>0</v>
      </c>
      <c r="W1079" s="5">
        <v>0</v>
      </c>
      <c r="X1079" s="5">
        <v>0</v>
      </c>
      <c r="Y1079" s="5" t="s">
        <v>94</v>
      </c>
    </row>
    <row r="1080" spans="1:25" hidden="1" x14ac:dyDescent="0.25">
      <c r="A1080" s="5" t="s">
        <v>2825</v>
      </c>
      <c r="B1080" s="5" t="s">
        <v>2826</v>
      </c>
      <c r="C1080" s="5" t="s">
        <v>2824</v>
      </c>
      <c r="D1080" s="5">
        <v>207</v>
      </c>
      <c r="E1080" s="5" t="s">
        <v>448</v>
      </c>
      <c r="F1080" s="5" t="s">
        <v>41</v>
      </c>
      <c r="G1080" s="5" t="s">
        <v>190</v>
      </c>
      <c r="H1080" s="5" t="s">
        <v>190</v>
      </c>
      <c r="I1080" s="5" t="s">
        <v>11</v>
      </c>
      <c r="J1080" s="5">
        <v>3</v>
      </c>
      <c r="K1080" s="5">
        <v>2018</v>
      </c>
      <c r="L1080" s="5" t="s">
        <v>89</v>
      </c>
      <c r="M1080" s="5" t="s">
        <v>90</v>
      </c>
      <c r="N1080" s="5" t="s">
        <v>91</v>
      </c>
      <c r="O1080" s="5">
        <v>0</v>
      </c>
      <c r="P1080" s="5">
        <v>3</v>
      </c>
      <c r="Q1080" s="5">
        <v>1</v>
      </c>
      <c r="R1080" s="5">
        <v>3</v>
      </c>
      <c r="S1080" s="5" t="s">
        <v>137</v>
      </c>
      <c r="T1080" s="5" t="s">
        <v>93</v>
      </c>
      <c r="U1080" s="5">
        <v>-1</v>
      </c>
      <c r="V1080" s="5">
        <v>3</v>
      </c>
      <c r="W1080" s="5">
        <v>3</v>
      </c>
      <c r="X1080" s="5">
        <v>0</v>
      </c>
      <c r="Y1080" s="5" t="s">
        <v>94</v>
      </c>
    </row>
    <row r="1081" spans="1:25" hidden="1" x14ac:dyDescent="0.25">
      <c r="A1081" s="5" t="s">
        <v>2827</v>
      </c>
      <c r="B1081" s="5" t="s">
        <v>2828</v>
      </c>
      <c r="C1081" s="5" t="s">
        <v>2824</v>
      </c>
      <c r="D1081" s="5">
        <v>207</v>
      </c>
      <c r="E1081" s="5" t="s">
        <v>448</v>
      </c>
      <c r="F1081" s="5" t="s">
        <v>41</v>
      </c>
      <c r="G1081" s="5" t="s">
        <v>190</v>
      </c>
      <c r="H1081" s="5" t="s">
        <v>190</v>
      </c>
      <c r="I1081" s="5" t="s">
        <v>4</v>
      </c>
      <c r="J1081" s="5">
        <v>46</v>
      </c>
      <c r="K1081" s="5">
        <v>2018</v>
      </c>
      <c r="L1081" s="5" t="s">
        <v>89</v>
      </c>
      <c r="M1081" s="5" t="s">
        <v>90</v>
      </c>
      <c r="N1081" s="5" t="s">
        <v>91</v>
      </c>
      <c r="O1081" s="5">
        <v>0</v>
      </c>
      <c r="P1081" s="5">
        <v>46</v>
      </c>
      <c r="Q1081" s="5">
        <v>1</v>
      </c>
      <c r="R1081" s="5">
        <v>46</v>
      </c>
      <c r="S1081" s="5" t="s">
        <v>137</v>
      </c>
      <c r="T1081" s="5" t="s">
        <v>93</v>
      </c>
      <c r="U1081" s="5">
        <v>-1</v>
      </c>
      <c r="V1081" s="5">
        <v>46</v>
      </c>
      <c r="W1081" s="5">
        <v>46</v>
      </c>
      <c r="X1081" s="5">
        <v>0</v>
      </c>
      <c r="Y1081" s="5" t="s">
        <v>94</v>
      </c>
    </row>
    <row r="1082" spans="1:25" hidden="1" x14ac:dyDescent="0.25">
      <c r="A1082" s="5" t="s">
        <v>2829</v>
      </c>
      <c r="B1082" s="5" t="s">
        <v>2830</v>
      </c>
      <c r="C1082" s="5" t="s">
        <v>2824</v>
      </c>
      <c r="D1082" s="5">
        <v>207</v>
      </c>
      <c r="E1082" s="5" t="s">
        <v>448</v>
      </c>
      <c r="F1082" s="5" t="s">
        <v>41</v>
      </c>
      <c r="G1082" s="5" t="s">
        <v>190</v>
      </c>
      <c r="H1082" s="5" t="s">
        <v>190</v>
      </c>
      <c r="I1082" s="5" t="s">
        <v>12</v>
      </c>
      <c r="J1082" s="5">
        <v>0</v>
      </c>
      <c r="K1082" s="5">
        <v>2018</v>
      </c>
      <c r="L1082" s="5" t="s">
        <v>89</v>
      </c>
      <c r="M1082" s="5" t="s">
        <v>90</v>
      </c>
      <c r="N1082" s="5" t="s">
        <v>91</v>
      </c>
      <c r="O1082" s="5">
        <v>0</v>
      </c>
      <c r="P1082" s="5">
        <v>0</v>
      </c>
      <c r="Q1082" s="5" t="s">
        <v>93</v>
      </c>
      <c r="R1082" s="5">
        <v>0</v>
      </c>
      <c r="S1082" s="5" t="s">
        <v>93</v>
      </c>
      <c r="T1082" s="5" t="s">
        <v>93</v>
      </c>
      <c r="U1082" s="5" t="s">
        <v>93</v>
      </c>
      <c r="V1082" s="5">
        <v>0</v>
      </c>
      <c r="W1082" s="5">
        <v>0</v>
      </c>
      <c r="X1082" s="5">
        <v>0</v>
      </c>
      <c r="Y1082" s="5" t="s">
        <v>94</v>
      </c>
    </row>
    <row r="1083" spans="1:25" hidden="1" x14ac:dyDescent="0.25">
      <c r="A1083" s="5" t="s">
        <v>2831</v>
      </c>
      <c r="B1083" s="5" t="s">
        <v>2832</v>
      </c>
      <c r="C1083" s="5" t="s">
        <v>2824</v>
      </c>
      <c r="D1083" s="5">
        <v>207</v>
      </c>
      <c r="E1083" s="5" t="s">
        <v>448</v>
      </c>
      <c r="F1083" s="5" t="s">
        <v>41</v>
      </c>
      <c r="G1083" s="5" t="s">
        <v>190</v>
      </c>
      <c r="H1083" s="5" t="s">
        <v>190</v>
      </c>
      <c r="I1083" s="5" t="s">
        <v>9</v>
      </c>
      <c r="J1083" s="5">
        <v>31</v>
      </c>
      <c r="K1083" s="5">
        <v>2018</v>
      </c>
      <c r="L1083" s="5" t="s">
        <v>89</v>
      </c>
      <c r="M1083" s="5" t="s">
        <v>90</v>
      </c>
      <c r="N1083" s="5" t="s">
        <v>91</v>
      </c>
      <c r="O1083" s="5">
        <v>0</v>
      </c>
      <c r="P1083" s="5">
        <v>31</v>
      </c>
      <c r="Q1083" s="5">
        <v>1</v>
      </c>
      <c r="R1083" s="5">
        <v>31</v>
      </c>
      <c r="S1083" s="5" t="s">
        <v>137</v>
      </c>
      <c r="T1083" s="5" t="s">
        <v>93</v>
      </c>
      <c r="U1083" s="5">
        <v>-1</v>
      </c>
      <c r="V1083" s="5">
        <v>31</v>
      </c>
      <c r="W1083" s="5">
        <v>31</v>
      </c>
      <c r="X1083" s="5">
        <v>0</v>
      </c>
      <c r="Y1083" s="5" t="s">
        <v>94</v>
      </c>
    </row>
    <row r="1084" spans="1:25" hidden="1" x14ac:dyDescent="0.25">
      <c r="A1084" s="5" t="s">
        <v>2833</v>
      </c>
      <c r="B1084" s="5" t="s">
        <v>2834</v>
      </c>
      <c r="C1084" s="5" t="s">
        <v>2824</v>
      </c>
      <c r="D1084" s="5">
        <v>207</v>
      </c>
      <c r="E1084" s="5" t="s">
        <v>448</v>
      </c>
      <c r="F1084" s="5" t="s">
        <v>41</v>
      </c>
      <c r="G1084" s="5" t="s">
        <v>190</v>
      </c>
      <c r="H1084" s="5" t="s">
        <v>190</v>
      </c>
      <c r="I1084" s="5" t="s">
        <v>95</v>
      </c>
      <c r="J1084" s="5">
        <v>80</v>
      </c>
      <c r="K1084" s="5">
        <v>2018</v>
      </c>
      <c r="L1084" s="5" t="s">
        <v>89</v>
      </c>
      <c r="M1084" s="5" t="s">
        <v>90</v>
      </c>
      <c r="N1084" s="5" t="s">
        <v>91</v>
      </c>
      <c r="O1084" s="5">
        <v>0</v>
      </c>
      <c r="P1084" s="5">
        <v>80</v>
      </c>
      <c r="Q1084" s="5">
        <v>1</v>
      </c>
      <c r="R1084" s="5">
        <v>80</v>
      </c>
      <c r="S1084" s="5" t="s">
        <v>137</v>
      </c>
      <c r="T1084" s="5" t="s">
        <v>93</v>
      </c>
      <c r="U1084" s="5">
        <v>-1</v>
      </c>
      <c r="V1084" s="5">
        <v>80</v>
      </c>
      <c r="W1084" s="5">
        <v>80</v>
      </c>
      <c r="X1084" s="5">
        <v>0</v>
      </c>
      <c r="Y1084" s="5" t="s">
        <v>94</v>
      </c>
    </row>
    <row r="1085" spans="1:25" hidden="1" x14ac:dyDescent="0.25">
      <c r="A1085" s="5" t="s">
        <v>2835</v>
      </c>
      <c r="B1085" s="5" t="s">
        <v>2836</v>
      </c>
      <c r="C1085" s="5" t="s">
        <v>2824</v>
      </c>
      <c r="D1085" s="5">
        <v>207</v>
      </c>
      <c r="E1085" s="5" t="s">
        <v>448</v>
      </c>
      <c r="F1085" s="5" t="s">
        <v>41</v>
      </c>
      <c r="G1085" s="5" t="s">
        <v>190</v>
      </c>
      <c r="H1085" s="5" t="s">
        <v>190</v>
      </c>
      <c r="I1085" s="5" t="s">
        <v>71</v>
      </c>
      <c r="J1085" s="5">
        <v>80</v>
      </c>
      <c r="K1085" s="5">
        <v>2018</v>
      </c>
      <c r="L1085" s="5" t="s">
        <v>89</v>
      </c>
      <c r="M1085" s="5" t="s">
        <v>90</v>
      </c>
      <c r="N1085" s="5" t="s">
        <v>91</v>
      </c>
      <c r="O1085" s="5">
        <v>0</v>
      </c>
      <c r="P1085" s="5">
        <v>80</v>
      </c>
      <c r="Q1085" s="5">
        <v>1</v>
      </c>
      <c r="R1085" s="5">
        <v>80</v>
      </c>
      <c r="S1085" s="5" t="s">
        <v>137</v>
      </c>
      <c r="T1085" s="5" t="s">
        <v>93</v>
      </c>
      <c r="U1085" s="5">
        <v>-1</v>
      </c>
      <c r="V1085" s="5">
        <v>80</v>
      </c>
      <c r="W1085" s="5">
        <v>80</v>
      </c>
      <c r="X1085" s="5">
        <v>0</v>
      </c>
      <c r="Y1085" s="5" t="s">
        <v>94</v>
      </c>
    </row>
    <row r="1086" spans="1:25" hidden="1" x14ac:dyDescent="0.25">
      <c r="A1086" s="5" t="s">
        <v>2837</v>
      </c>
      <c r="B1086" s="5" t="s">
        <v>2838</v>
      </c>
      <c r="C1086" s="5" t="s">
        <v>2839</v>
      </c>
      <c r="D1086" s="5">
        <v>208</v>
      </c>
      <c r="E1086" s="5" t="s">
        <v>449</v>
      </c>
      <c r="F1086" s="5" t="s">
        <v>41</v>
      </c>
      <c r="G1086" s="5" t="s">
        <v>97</v>
      </c>
      <c r="H1086" s="5" t="s">
        <v>392</v>
      </c>
      <c r="I1086" s="5" t="s">
        <v>11</v>
      </c>
      <c r="J1086" s="5">
        <v>1524</v>
      </c>
      <c r="K1086" s="5">
        <v>2018</v>
      </c>
      <c r="L1086" s="5" t="s">
        <v>89</v>
      </c>
      <c r="M1086" s="5" t="s">
        <v>90</v>
      </c>
      <c r="N1086" s="5" t="s">
        <v>91</v>
      </c>
      <c r="O1086" s="5">
        <v>967.8</v>
      </c>
      <c r="P1086" s="5">
        <v>556.20000000000005</v>
      </c>
      <c r="Q1086" s="5">
        <v>0.57470551766893996</v>
      </c>
      <c r="R1086" s="5">
        <v>556.20000000000005</v>
      </c>
      <c r="S1086" s="5">
        <v>0.57470551766893996</v>
      </c>
      <c r="T1086" s="5">
        <v>0</v>
      </c>
      <c r="U1086" s="5">
        <v>-0.36496062992125988</v>
      </c>
      <c r="V1086" s="5">
        <v>556.20000000000005</v>
      </c>
      <c r="W1086" s="5">
        <v>1524</v>
      </c>
      <c r="X1086" s="5">
        <v>967.8</v>
      </c>
      <c r="Y1086" s="5" t="s">
        <v>94</v>
      </c>
    </row>
    <row r="1087" spans="1:25" hidden="1" x14ac:dyDescent="0.25">
      <c r="A1087" s="5" t="s">
        <v>2840</v>
      </c>
      <c r="B1087" s="5" t="s">
        <v>2841</v>
      </c>
      <c r="C1087" s="5" t="s">
        <v>2839</v>
      </c>
      <c r="D1087" s="5">
        <v>208</v>
      </c>
      <c r="E1087" s="5" t="s">
        <v>449</v>
      </c>
      <c r="F1087" s="5" t="s">
        <v>41</v>
      </c>
      <c r="G1087" s="5" t="s">
        <v>97</v>
      </c>
      <c r="H1087" s="5" t="s">
        <v>392</v>
      </c>
      <c r="I1087" s="5" t="s">
        <v>5</v>
      </c>
      <c r="J1087" s="5">
        <v>1016</v>
      </c>
      <c r="K1087" s="5">
        <v>2018</v>
      </c>
      <c r="L1087" s="5" t="s">
        <v>89</v>
      </c>
      <c r="M1087" s="5" t="s">
        <v>90</v>
      </c>
      <c r="N1087" s="5" t="s">
        <v>91</v>
      </c>
      <c r="O1087" s="5">
        <v>645.20000000000005</v>
      </c>
      <c r="P1087" s="5">
        <v>370.79999999999995</v>
      </c>
      <c r="Q1087" s="5">
        <v>0.57470551766893974</v>
      </c>
      <c r="R1087" s="5">
        <v>370.79999999999995</v>
      </c>
      <c r="S1087" s="5">
        <v>0.57470551766893974</v>
      </c>
      <c r="T1087" s="5">
        <v>0</v>
      </c>
      <c r="U1087" s="5">
        <v>-0.36496062992125977</v>
      </c>
      <c r="V1087" s="5">
        <v>370.79999999999995</v>
      </c>
      <c r="W1087" s="5">
        <v>1016</v>
      </c>
      <c r="X1087" s="5">
        <v>645.20000000000005</v>
      </c>
      <c r="Y1087" s="5" t="s">
        <v>94</v>
      </c>
    </row>
    <row r="1088" spans="1:25" hidden="1" x14ac:dyDescent="0.25">
      <c r="A1088" s="5" t="s">
        <v>2842</v>
      </c>
      <c r="B1088" s="5" t="s">
        <v>2843</v>
      </c>
      <c r="C1088" s="5" t="s">
        <v>2839</v>
      </c>
      <c r="D1088" s="5">
        <v>208</v>
      </c>
      <c r="E1088" s="5" t="s">
        <v>449</v>
      </c>
      <c r="F1088" s="5" t="s">
        <v>41</v>
      </c>
      <c r="G1088" s="5" t="s">
        <v>97</v>
      </c>
      <c r="H1088" s="5" t="s">
        <v>392</v>
      </c>
      <c r="I1088" s="5" t="s">
        <v>95</v>
      </c>
      <c r="J1088" s="5">
        <v>2540</v>
      </c>
      <c r="K1088" s="5">
        <v>2018</v>
      </c>
      <c r="L1088" s="5" t="s">
        <v>89</v>
      </c>
      <c r="M1088" s="5" t="s">
        <v>90</v>
      </c>
      <c r="N1088" s="5" t="s">
        <v>91</v>
      </c>
      <c r="O1088" s="5">
        <v>1613</v>
      </c>
      <c r="P1088" s="5">
        <v>927</v>
      </c>
      <c r="Q1088" s="5">
        <v>0.57470551766893985</v>
      </c>
      <c r="R1088" s="5">
        <v>927</v>
      </c>
      <c r="S1088" s="5">
        <v>0.57470551766893985</v>
      </c>
      <c r="T1088" s="5">
        <v>0</v>
      </c>
      <c r="U1088" s="5">
        <v>-0.36496062992125983</v>
      </c>
      <c r="V1088" s="5">
        <v>927</v>
      </c>
      <c r="W1088" s="5">
        <v>2540</v>
      </c>
      <c r="X1088" s="5">
        <v>1613</v>
      </c>
      <c r="Y1088" s="5" t="s">
        <v>94</v>
      </c>
    </row>
    <row r="1089" spans="1:25" hidden="1" x14ac:dyDescent="0.25">
      <c r="A1089" s="5" t="s">
        <v>2844</v>
      </c>
      <c r="B1089" s="5" t="s">
        <v>2845</v>
      </c>
      <c r="C1089" s="5" t="s">
        <v>2839</v>
      </c>
      <c r="D1089" s="5">
        <v>208</v>
      </c>
      <c r="E1089" s="5" t="s">
        <v>449</v>
      </c>
      <c r="F1089" s="5" t="s">
        <v>41</v>
      </c>
      <c r="G1089" s="5" t="s">
        <v>97</v>
      </c>
      <c r="H1089" s="5" t="s">
        <v>392</v>
      </c>
      <c r="I1089" s="5" t="s">
        <v>71</v>
      </c>
      <c r="J1089" s="5">
        <v>2540</v>
      </c>
      <c r="K1089" s="5">
        <v>2018</v>
      </c>
      <c r="L1089" s="5" t="s">
        <v>89</v>
      </c>
      <c r="M1089" s="5" t="s">
        <v>90</v>
      </c>
      <c r="N1089" s="5" t="s">
        <v>91</v>
      </c>
      <c r="O1089" s="5">
        <v>1613</v>
      </c>
      <c r="P1089" s="5">
        <v>927</v>
      </c>
      <c r="Q1089" s="5">
        <v>0.57470551766893985</v>
      </c>
      <c r="R1089" s="5">
        <v>927</v>
      </c>
      <c r="S1089" s="5">
        <v>0.57470551766893985</v>
      </c>
      <c r="T1089" s="5">
        <v>0</v>
      </c>
      <c r="U1089" s="5">
        <v>-0.36496062992125983</v>
      </c>
      <c r="V1089" s="5">
        <v>927</v>
      </c>
      <c r="W1089" s="5">
        <v>2540</v>
      </c>
      <c r="X1089" s="5">
        <v>1613</v>
      </c>
      <c r="Y1089" s="5" t="s">
        <v>94</v>
      </c>
    </row>
    <row r="1090" spans="1:25" hidden="1" x14ac:dyDescent="0.25">
      <c r="A1090" s="5" t="s">
        <v>2846</v>
      </c>
      <c r="B1090" s="5" t="s">
        <v>2847</v>
      </c>
      <c r="C1090" s="5" t="s">
        <v>2848</v>
      </c>
      <c r="D1090" s="5">
        <v>209</v>
      </c>
      <c r="E1090" s="5" t="s">
        <v>450</v>
      </c>
      <c r="F1090" s="5" t="s">
        <v>41</v>
      </c>
      <c r="G1090" s="5" t="s">
        <v>253</v>
      </c>
      <c r="H1090" s="5" t="s">
        <v>451</v>
      </c>
      <c r="I1090" s="5" t="s">
        <v>16</v>
      </c>
      <c r="J1090" s="5">
        <v>299</v>
      </c>
      <c r="K1090" s="5">
        <v>2018</v>
      </c>
      <c r="L1090" s="5" t="s">
        <v>89</v>
      </c>
      <c r="M1090" s="5" t="s">
        <v>90</v>
      </c>
      <c r="N1090" s="5" t="s">
        <v>91</v>
      </c>
      <c r="O1090" s="5">
        <v>297.83953426124197</v>
      </c>
      <c r="P1090" s="5">
        <v>1.1604657387580346</v>
      </c>
      <c r="Q1090" s="5">
        <v>3.8962783823727146E-3</v>
      </c>
      <c r="R1090" s="5">
        <v>1.1604657387580346</v>
      </c>
      <c r="S1090" s="5">
        <v>3.8962783823727146E-3</v>
      </c>
      <c r="T1090" s="5" t="s">
        <v>93</v>
      </c>
      <c r="U1090" s="5" t="s">
        <v>93</v>
      </c>
      <c r="V1090" s="5" t="s">
        <v>93</v>
      </c>
      <c r="W1090" s="5" t="s">
        <v>93</v>
      </c>
      <c r="X1090" s="5">
        <v>297.83953426124197</v>
      </c>
      <c r="Y1090" s="5" t="s">
        <v>120</v>
      </c>
    </row>
    <row r="1091" spans="1:25" hidden="1" x14ac:dyDescent="0.25">
      <c r="A1091" s="5" t="s">
        <v>2849</v>
      </c>
      <c r="B1091" s="5" t="s">
        <v>2850</v>
      </c>
      <c r="C1091" s="5" t="s">
        <v>2848</v>
      </c>
      <c r="D1091" s="5">
        <v>209</v>
      </c>
      <c r="E1091" s="5" t="s">
        <v>450</v>
      </c>
      <c r="F1091" s="5" t="s">
        <v>41</v>
      </c>
      <c r="G1091" s="5" t="s">
        <v>253</v>
      </c>
      <c r="H1091" s="5" t="s">
        <v>451</v>
      </c>
      <c r="I1091" s="5" t="s">
        <v>15</v>
      </c>
      <c r="J1091" s="5">
        <v>1295</v>
      </c>
      <c r="K1091" s="5">
        <v>2018</v>
      </c>
      <c r="L1091" s="5" t="s">
        <v>89</v>
      </c>
      <c r="M1091" s="5" t="s">
        <v>90</v>
      </c>
      <c r="N1091" s="5" t="s">
        <v>91</v>
      </c>
      <c r="O1091" s="5">
        <v>1289.9739025695931</v>
      </c>
      <c r="P1091" s="5">
        <v>5.026097430406935</v>
      </c>
      <c r="Q1091" s="5">
        <v>3.8962783823727636E-3</v>
      </c>
      <c r="R1091" s="5">
        <v>5.026097430406935</v>
      </c>
      <c r="S1091" s="5">
        <v>3.8962783823727636E-3</v>
      </c>
      <c r="T1091" s="5" t="s">
        <v>93</v>
      </c>
      <c r="U1091" s="5" t="s">
        <v>93</v>
      </c>
      <c r="V1091" s="5" t="s">
        <v>93</v>
      </c>
      <c r="W1091" s="5" t="s">
        <v>93</v>
      </c>
      <c r="X1091" s="5">
        <v>1289.9739025695931</v>
      </c>
      <c r="Y1091" s="5" t="s">
        <v>120</v>
      </c>
    </row>
    <row r="1092" spans="1:25" hidden="1" x14ac:dyDescent="0.25">
      <c r="A1092" s="5" t="s">
        <v>2851</v>
      </c>
      <c r="B1092" s="5" t="s">
        <v>2852</v>
      </c>
      <c r="C1092" s="5" t="s">
        <v>2848</v>
      </c>
      <c r="D1092" s="5">
        <v>209</v>
      </c>
      <c r="E1092" s="5" t="s">
        <v>450</v>
      </c>
      <c r="F1092" s="5" t="s">
        <v>41</v>
      </c>
      <c r="G1092" s="5" t="s">
        <v>253</v>
      </c>
      <c r="H1092" s="5" t="s">
        <v>451</v>
      </c>
      <c r="I1092" s="5" t="s">
        <v>11</v>
      </c>
      <c r="J1092" s="5">
        <v>1946</v>
      </c>
      <c r="K1092" s="5">
        <v>2018</v>
      </c>
      <c r="L1092" s="5" t="s">
        <v>89</v>
      </c>
      <c r="M1092" s="5" t="s">
        <v>90</v>
      </c>
      <c r="N1092" s="5" t="s">
        <v>91</v>
      </c>
      <c r="O1092" s="5">
        <v>1938.4472698072807</v>
      </c>
      <c r="P1092" s="5">
        <v>7.5527301927193093</v>
      </c>
      <c r="Q1092" s="5">
        <v>3.8962783823726075E-3</v>
      </c>
      <c r="R1092" s="5">
        <v>7.5527301927193093</v>
      </c>
      <c r="S1092" s="5">
        <v>3.8962783823726075E-3</v>
      </c>
      <c r="T1092" s="5" t="s">
        <v>93</v>
      </c>
      <c r="U1092" s="5" t="s">
        <v>93</v>
      </c>
      <c r="V1092" s="5" t="s">
        <v>93</v>
      </c>
      <c r="W1092" s="5" t="s">
        <v>93</v>
      </c>
      <c r="X1092" s="5">
        <v>1938.4472698072807</v>
      </c>
      <c r="Y1092" s="5" t="s">
        <v>120</v>
      </c>
    </row>
    <row r="1093" spans="1:25" hidden="1" x14ac:dyDescent="0.25">
      <c r="A1093" s="5" t="s">
        <v>2853</v>
      </c>
      <c r="B1093" s="5" t="s">
        <v>2854</v>
      </c>
      <c r="C1093" s="5" t="s">
        <v>2848</v>
      </c>
      <c r="D1093" s="5">
        <v>209</v>
      </c>
      <c r="E1093" s="5" t="s">
        <v>450</v>
      </c>
      <c r="F1093" s="5" t="s">
        <v>41</v>
      </c>
      <c r="G1093" s="5" t="s">
        <v>253</v>
      </c>
      <c r="H1093" s="5" t="s">
        <v>451</v>
      </c>
      <c r="I1093" s="5" t="s">
        <v>14</v>
      </c>
      <c r="J1093" s="5">
        <v>337</v>
      </c>
      <c r="K1093" s="5">
        <v>2018</v>
      </c>
      <c r="L1093" s="5" t="s">
        <v>89</v>
      </c>
      <c r="M1093" s="5" t="s">
        <v>90</v>
      </c>
      <c r="N1093" s="5" t="s">
        <v>91</v>
      </c>
      <c r="O1093" s="5">
        <v>335.69205032119913</v>
      </c>
      <c r="P1093" s="5">
        <v>1.3079496788008669</v>
      </c>
      <c r="Q1093" s="5">
        <v>3.8962783823727302E-3</v>
      </c>
      <c r="R1093" s="5">
        <v>1.3079496788008669</v>
      </c>
      <c r="S1093" s="5">
        <v>3.8962783823727302E-3</v>
      </c>
      <c r="T1093" s="5" t="s">
        <v>93</v>
      </c>
      <c r="U1093" s="5" t="s">
        <v>93</v>
      </c>
      <c r="V1093" s="5" t="s">
        <v>93</v>
      </c>
      <c r="W1093" s="5" t="s">
        <v>93</v>
      </c>
      <c r="X1093" s="5">
        <v>335.69205032119913</v>
      </c>
      <c r="Y1093" s="5" t="s">
        <v>120</v>
      </c>
    </row>
    <row r="1094" spans="1:25" hidden="1" x14ac:dyDescent="0.25">
      <c r="A1094" s="5" t="s">
        <v>2855</v>
      </c>
      <c r="B1094" s="5" t="s">
        <v>2856</v>
      </c>
      <c r="C1094" s="5" t="s">
        <v>2848</v>
      </c>
      <c r="D1094" s="5">
        <v>209</v>
      </c>
      <c r="E1094" s="5" t="s">
        <v>450</v>
      </c>
      <c r="F1094" s="5" t="s">
        <v>41</v>
      </c>
      <c r="G1094" s="5" t="s">
        <v>253</v>
      </c>
      <c r="H1094" s="5" t="s">
        <v>451</v>
      </c>
      <c r="I1094" s="5" t="s">
        <v>119</v>
      </c>
      <c r="J1094" s="5">
        <v>953</v>
      </c>
      <c r="K1094" s="5">
        <v>2018</v>
      </c>
      <c r="L1094" s="5" t="s">
        <v>89</v>
      </c>
      <c r="M1094" s="5" t="s">
        <v>90</v>
      </c>
      <c r="N1094" s="5" t="s">
        <v>91</v>
      </c>
      <c r="O1094" s="5">
        <v>949.3012580299785</v>
      </c>
      <c r="P1094" s="5">
        <v>3.6987419700215014</v>
      </c>
      <c r="Q1094" s="5">
        <v>3.8962783823727923E-3</v>
      </c>
      <c r="R1094" s="5">
        <v>3.6987419700215014</v>
      </c>
      <c r="S1094" s="5">
        <v>3.8962783823727923E-3</v>
      </c>
      <c r="T1094" s="5" t="s">
        <v>93</v>
      </c>
      <c r="U1094" s="5" t="s">
        <v>93</v>
      </c>
      <c r="V1094" s="5" t="s">
        <v>93</v>
      </c>
      <c r="W1094" s="5" t="s">
        <v>93</v>
      </c>
      <c r="X1094" s="5">
        <v>949.3012580299785</v>
      </c>
      <c r="Y1094" s="5" t="s">
        <v>120</v>
      </c>
    </row>
    <row r="1095" spans="1:25" hidden="1" x14ac:dyDescent="0.25">
      <c r="A1095" s="5" t="s">
        <v>2857</v>
      </c>
      <c r="B1095" s="5" t="s">
        <v>2858</v>
      </c>
      <c r="C1095" s="5" t="s">
        <v>2848</v>
      </c>
      <c r="D1095" s="5">
        <v>209</v>
      </c>
      <c r="E1095" s="5" t="s">
        <v>450</v>
      </c>
      <c r="F1095" s="5" t="s">
        <v>41</v>
      </c>
      <c r="G1095" s="5" t="s">
        <v>253</v>
      </c>
      <c r="H1095" s="5" t="s">
        <v>451</v>
      </c>
      <c r="I1095" s="5" t="s">
        <v>7</v>
      </c>
      <c r="J1095" s="5">
        <v>3</v>
      </c>
      <c r="K1095" s="5">
        <v>2018</v>
      </c>
      <c r="L1095" s="5" t="s">
        <v>89</v>
      </c>
      <c r="M1095" s="5" t="s">
        <v>90</v>
      </c>
      <c r="N1095" s="5" t="s">
        <v>91</v>
      </c>
      <c r="O1095" s="5">
        <v>2.9883565310492504</v>
      </c>
      <c r="P1095" s="5">
        <v>1.1643468950749636E-2</v>
      </c>
      <c r="Q1095" s="5">
        <v>3.8962783823727567E-3</v>
      </c>
      <c r="R1095" s="5">
        <v>1.1643468950749636E-2</v>
      </c>
      <c r="S1095" s="5">
        <v>3.8962783823727567E-3</v>
      </c>
      <c r="T1095" s="5" t="s">
        <v>93</v>
      </c>
      <c r="U1095" s="5" t="s">
        <v>93</v>
      </c>
      <c r="V1095" s="5" t="s">
        <v>93</v>
      </c>
      <c r="W1095" s="5" t="s">
        <v>93</v>
      </c>
      <c r="X1095" s="5">
        <v>2.9883565310492504</v>
      </c>
      <c r="Y1095" s="5" t="s">
        <v>120</v>
      </c>
    </row>
    <row r="1096" spans="1:25" hidden="1" x14ac:dyDescent="0.25">
      <c r="A1096" s="5" t="s">
        <v>2859</v>
      </c>
      <c r="B1096" s="5" t="s">
        <v>2860</v>
      </c>
      <c r="C1096" s="5" t="s">
        <v>2848</v>
      </c>
      <c r="D1096" s="5">
        <v>209</v>
      </c>
      <c r="E1096" s="5" t="s">
        <v>450</v>
      </c>
      <c r="F1096" s="5" t="s">
        <v>41</v>
      </c>
      <c r="G1096" s="5" t="s">
        <v>253</v>
      </c>
      <c r="H1096" s="5" t="s">
        <v>451</v>
      </c>
      <c r="I1096" s="5" t="s">
        <v>12</v>
      </c>
      <c r="J1096" s="5">
        <v>749</v>
      </c>
      <c r="K1096" s="5">
        <v>2018</v>
      </c>
      <c r="L1096" s="5" t="s">
        <v>89</v>
      </c>
      <c r="M1096" s="5" t="s">
        <v>90</v>
      </c>
      <c r="N1096" s="5" t="s">
        <v>91</v>
      </c>
      <c r="O1096" s="5">
        <v>746.09301391862948</v>
      </c>
      <c r="P1096" s="5">
        <v>2.9069860813705191</v>
      </c>
      <c r="Q1096" s="5">
        <v>3.8962783823727927E-3</v>
      </c>
      <c r="R1096" s="5">
        <v>2.9069860813705191</v>
      </c>
      <c r="S1096" s="5">
        <v>3.8962783823727927E-3</v>
      </c>
      <c r="T1096" s="5" t="s">
        <v>93</v>
      </c>
      <c r="U1096" s="5" t="s">
        <v>93</v>
      </c>
      <c r="V1096" s="5" t="s">
        <v>93</v>
      </c>
      <c r="W1096" s="5" t="s">
        <v>93</v>
      </c>
      <c r="X1096" s="5">
        <v>746.09301391862948</v>
      </c>
      <c r="Y1096" s="5" t="s">
        <v>120</v>
      </c>
    </row>
    <row r="1097" spans="1:25" hidden="1" x14ac:dyDescent="0.25">
      <c r="A1097" s="5" t="s">
        <v>2861</v>
      </c>
      <c r="B1097" s="5" t="s">
        <v>2862</v>
      </c>
      <c r="C1097" s="5" t="s">
        <v>2848</v>
      </c>
      <c r="D1097" s="5">
        <v>209</v>
      </c>
      <c r="E1097" s="5" t="s">
        <v>450</v>
      </c>
      <c r="F1097" s="5" t="s">
        <v>41</v>
      </c>
      <c r="G1097" s="5" t="s">
        <v>253</v>
      </c>
      <c r="H1097" s="5" t="s">
        <v>451</v>
      </c>
      <c r="I1097" s="5" t="s">
        <v>9</v>
      </c>
      <c r="J1097" s="5">
        <v>9362</v>
      </c>
      <c r="K1097" s="5">
        <v>2018</v>
      </c>
      <c r="L1097" s="5" t="s">
        <v>89</v>
      </c>
      <c r="M1097" s="5" t="s">
        <v>90</v>
      </c>
      <c r="N1097" s="5" t="s">
        <v>91</v>
      </c>
      <c r="O1097" s="5">
        <v>9325.6646145610284</v>
      </c>
      <c r="P1097" s="5">
        <v>36.335385438971571</v>
      </c>
      <c r="Q1097" s="5">
        <v>3.8962783823726353E-3</v>
      </c>
      <c r="R1097" s="5">
        <v>36.335385438971571</v>
      </c>
      <c r="S1097" s="5">
        <v>3.8962783823726353E-3</v>
      </c>
      <c r="T1097" s="5" t="s">
        <v>93</v>
      </c>
      <c r="U1097" s="5" t="s">
        <v>93</v>
      </c>
      <c r="V1097" s="5" t="s">
        <v>93</v>
      </c>
      <c r="W1097" s="5" t="s">
        <v>93</v>
      </c>
      <c r="X1097" s="5">
        <v>9325.6646145610284</v>
      </c>
      <c r="Y1097" s="5" t="s">
        <v>120</v>
      </c>
    </row>
    <row r="1098" spans="1:25" hidden="1" x14ac:dyDescent="0.25">
      <c r="A1098" s="5" t="s">
        <v>2863</v>
      </c>
      <c r="B1098" s="5" t="s">
        <v>2864</v>
      </c>
      <c r="C1098" s="5" t="s">
        <v>2848</v>
      </c>
      <c r="D1098" s="5">
        <v>209</v>
      </c>
      <c r="E1098" s="5" t="s">
        <v>450</v>
      </c>
      <c r="F1098" s="5" t="s">
        <v>41</v>
      </c>
      <c r="G1098" s="5" t="s">
        <v>253</v>
      </c>
      <c r="H1098" s="5" t="s">
        <v>451</v>
      </c>
      <c r="I1098" s="5" t="s">
        <v>95</v>
      </c>
      <c r="J1098" s="5">
        <v>13991</v>
      </c>
      <c r="K1098" s="5">
        <v>2018</v>
      </c>
      <c r="L1098" s="5" t="s">
        <v>89</v>
      </c>
      <c r="M1098" s="5" t="s">
        <v>90</v>
      </c>
      <c r="N1098" s="5" t="s">
        <v>91</v>
      </c>
      <c r="O1098" s="5">
        <v>13936.698741970022</v>
      </c>
      <c r="P1098" s="5">
        <v>54.301258029978271</v>
      </c>
      <c r="Q1098" s="5">
        <v>3.8962783823726765E-3</v>
      </c>
      <c r="R1098" s="5">
        <v>54.301258029978271</v>
      </c>
      <c r="S1098" s="5">
        <v>3.8962783823726765E-3</v>
      </c>
      <c r="T1098" s="5" t="s">
        <v>93</v>
      </c>
      <c r="U1098" s="5" t="s">
        <v>93</v>
      </c>
      <c r="V1098" s="5" t="s">
        <v>93</v>
      </c>
      <c r="W1098" s="5" t="s">
        <v>93</v>
      </c>
      <c r="X1098" s="5">
        <v>13936.698741970022</v>
      </c>
      <c r="Y1098" s="5" t="s">
        <v>120</v>
      </c>
    </row>
    <row r="1099" spans="1:25" hidden="1" x14ac:dyDescent="0.25">
      <c r="A1099" s="5" t="s">
        <v>2865</v>
      </c>
      <c r="B1099" s="5" t="s">
        <v>2866</v>
      </c>
      <c r="C1099" s="5" t="s">
        <v>2848</v>
      </c>
      <c r="D1099" s="5">
        <v>209</v>
      </c>
      <c r="E1099" s="5" t="s">
        <v>450</v>
      </c>
      <c r="F1099" s="5" t="s">
        <v>41</v>
      </c>
      <c r="G1099" s="5" t="s">
        <v>253</v>
      </c>
      <c r="H1099" s="5" t="s">
        <v>451</v>
      </c>
      <c r="I1099" s="5" t="s">
        <v>71</v>
      </c>
      <c r="J1099" s="5">
        <v>14944</v>
      </c>
      <c r="K1099" s="5">
        <v>2018</v>
      </c>
      <c r="L1099" s="5" t="s">
        <v>89</v>
      </c>
      <c r="M1099" s="5" t="s">
        <v>90</v>
      </c>
      <c r="N1099" s="5" t="s">
        <v>91</v>
      </c>
      <c r="O1099" s="5">
        <v>14886</v>
      </c>
      <c r="P1099" s="5">
        <v>58</v>
      </c>
      <c r="Q1099" s="5">
        <v>3.896278382372699E-3</v>
      </c>
      <c r="R1099" s="5">
        <v>58</v>
      </c>
      <c r="S1099" s="5">
        <v>3.896278382372699E-3</v>
      </c>
      <c r="T1099" s="5" t="s">
        <v>93</v>
      </c>
      <c r="U1099" s="5" t="s">
        <v>93</v>
      </c>
      <c r="V1099" s="5" t="s">
        <v>93</v>
      </c>
      <c r="W1099" s="5" t="s">
        <v>93</v>
      </c>
      <c r="X1099" s="5">
        <v>14886</v>
      </c>
      <c r="Y1099" s="5" t="s">
        <v>120</v>
      </c>
    </row>
    <row r="1100" spans="1:25" hidden="1" x14ac:dyDescent="0.25">
      <c r="A1100" s="5" t="s">
        <v>2867</v>
      </c>
      <c r="B1100" s="5" t="s">
        <v>2868</v>
      </c>
      <c r="C1100" s="5" t="s">
        <v>2869</v>
      </c>
      <c r="D1100" s="5">
        <v>210</v>
      </c>
      <c r="E1100" s="5" t="s">
        <v>452</v>
      </c>
      <c r="F1100" s="5" t="s">
        <v>41</v>
      </c>
      <c r="G1100" s="5" t="s">
        <v>108</v>
      </c>
      <c r="H1100" s="5" t="s">
        <v>188</v>
      </c>
      <c r="I1100" s="5" t="s">
        <v>11</v>
      </c>
      <c r="J1100" s="5">
        <v>26</v>
      </c>
      <c r="K1100" s="5">
        <v>2018</v>
      </c>
      <c r="L1100" s="5" t="s">
        <v>89</v>
      </c>
      <c r="M1100" s="5" t="s">
        <v>90</v>
      </c>
      <c r="N1100" s="5" t="s">
        <v>91</v>
      </c>
      <c r="O1100" s="5">
        <v>1.3427230046948357</v>
      </c>
      <c r="P1100" s="5">
        <v>24.657276995305164</v>
      </c>
      <c r="Q1100" s="5">
        <v>18.363636363636363</v>
      </c>
      <c r="R1100" s="5">
        <v>24.657276995305164</v>
      </c>
      <c r="S1100" s="5">
        <v>18.363636363636363</v>
      </c>
      <c r="T1100" s="5" t="s">
        <v>93</v>
      </c>
      <c r="U1100" s="5" t="s">
        <v>93</v>
      </c>
      <c r="V1100" s="5" t="s">
        <v>93</v>
      </c>
      <c r="W1100" s="5" t="s">
        <v>93</v>
      </c>
      <c r="X1100" s="5">
        <v>1.3427230046948357</v>
      </c>
      <c r="Y1100" s="5" t="s">
        <v>109</v>
      </c>
    </row>
    <row r="1101" spans="1:25" hidden="1" x14ac:dyDescent="0.25">
      <c r="A1101" s="5" t="s">
        <v>2870</v>
      </c>
      <c r="B1101" s="5" t="s">
        <v>2871</v>
      </c>
      <c r="C1101" s="5" t="s">
        <v>2869</v>
      </c>
      <c r="D1101" s="5">
        <v>210</v>
      </c>
      <c r="E1101" s="5" t="s">
        <v>452</v>
      </c>
      <c r="F1101" s="5" t="s">
        <v>41</v>
      </c>
      <c r="G1101" s="5" t="s">
        <v>108</v>
      </c>
      <c r="H1101" s="5" t="s">
        <v>188</v>
      </c>
      <c r="I1101" s="5" t="s">
        <v>14</v>
      </c>
      <c r="J1101" s="5">
        <v>1</v>
      </c>
      <c r="K1101" s="5">
        <v>2018</v>
      </c>
      <c r="L1101" s="5" t="s">
        <v>89</v>
      </c>
      <c r="M1101" s="5" t="s">
        <v>90</v>
      </c>
      <c r="N1101" s="5" t="s">
        <v>91</v>
      </c>
      <c r="O1101" s="5">
        <v>5.1643192488262914E-2</v>
      </c>
      <c r="P1101" s="5">
        <v>0.94835680751173712</v>
      </c>
      <c r="Q1101" s="5">
        <v>18.363636363636363</v>
      </c>
      <c r="R1101" s="5">
        <v>0.94835680751173712</v>
      </c>
      <c r="S1101" s="5">
        <v>18.363636363636363</v>
      </c>
      <c r="T1101" s="5" t="s">
        <v>93</v>
      </c>
      <c r="U1101" s="5" t="s">
        <v>93</v>
      </c>
      <c r="V1101" s="5" t="s">
        <v>93</v>
      </c>
      <c r="W1101" s="5" t="s">
        <v>93</v>
      </c>
      <c r="X1101" s="5">
        <v>5.1643192488262914E-2</v>
      </c>
      <c r="Y1101" s="5" t="s">
        <v>109</v>
      </c>
    </row>
    <row r="1102" spans="1:25" hidden="1" x14ac:dyDescent="0.25">
      <c r="A1102" s="5" t="s">
        <v>2872</v>
      </c>
      <c r="B1102" s="5" t="s">
        <v>2873</v>
      </c>
      <c r="C1102" s="5" t="s">
        <v>2869</v>
      </c>
      <c r="D1102" s="5">
        <v>210</v>
      </c>
      <c r="E1102" s="5" t="s">
        <v>452</v>
      </c>
      <c r="F1102" s="5" t="s">
        <v>41</v>
      </c>
      <c r="G1102" s="5" t="s">
        <v>108</v>
      </c>
      <c r="H1102" s="5" t="s">
        <v>188</v>
      </c>
      <c r="I1102" s="5" t="s">
        <v>4</v>
      </c>
      <c r="J1102" s="5">
        <v>64</v>
      </c>
      <c r="K1102" s="5">
        <v>2018</v>
      </c>
      <c r="L1102" s="5" t="s">
        <v>89</v>
      </c>
      <c r="M1102" s="5" t="s">
        <v>90</v>
      </c>
      <c r="N1102" s="5" t="s">
        <v>91</v>
      </c>
      <c r="O1102" s="5">
        <v>3.3051643192488265</v>
      </c>
      <c r="P1102" s="5">
        <v>60.694835680751176</v>
      </c>
      <c r="Q1102" s="1">
        <v>18.363636363636363</v>
      </c>
      <c r="R1102" s="5">
        <v>60.694835680751176</v>
      </c>
      <c r="S1102" s="5">
        <v>18.363636363636363</v>
      </c>
      <c r="T1102" s="5" t="s">
        <v>93</v>
      </c>
      <c r="U1102" s="5" t="s">
        <v>93</v>
      </c>
      <c r="V1102" s="5" t="s">
        <v>93</v>
      </c>
      <c r="W1102" s="5" t="s">
        <v>93</v>
      </c>
      <c r="X1102" s="5">
        <v>3.3051643192488265</v>
      </c>
      <c r="Y1102" s="5" t="s">
        <v>109</v>
      </c>
    </row>
    <row r="1103" spans="1:25" hidden="1" x14ac:dyDescent="0.25">
      <c r="A1103" s="5" t="s">
        <v>2874</v>
      </c>
      <c r="B1103" s="5" t="s">
        <v>2875</v>
      </c>
      <c r="C1103" s="5" t="s">
        <v>2869</v>
      </c>
      <c r="D1103" s="5">
        <v>210</v>
      </c>
      <c r="E1103" s="5" t="s">
        <v>452</v>
      </c>
      <c r="F1103" s="5" t="s">
        <v>41</v>
      </c>
      <c r="G1103" s="5" t="s">
        <v>108</v>
      </c>
      <c r="H1103" s="5" t="s">
        <v>188</v>
      </c>
      <c r="I1103" s="5" t="s">
        <v>9</v>
      </c>
      <c r="J1103" s="5">
        <v>122</v>
      </c>
      <c r="K1103" s="5">
        <v>2018</v>
      </c>
      <c r="L1103" s="5" t="s">
        <v>89</v>
      </c>
      <c r="M1103" s="5" t="s">
        <v>90</v>
      </c>
      <c r="N1103" s="5" t="s">
        <v>91</v>
      </c>
      <c r="O1103" s="5">
        <v>6.3004694835680759</v>
      </c>
      <c r="P1103" s="5">
        <v>115.69953051643192</v>
      </c>
      <c r="Q1103" s="5">
        <v>18.36363636363636</v>
      </c>
      <c r="R1103" s="5">
        <v>115.69953051643192</v>
      </c>
      <c r="S1103" s="5">
        <v>18.36363636363636</v>
      </c>
      <c r="T1103" s="5" t="s">
        <v>93</v>
      </c>
      <c r="U1103" s="5" t="s">
        <v>93</v>
      </c>
      <c r="V1103" s="5" t="s">
        <v>93</v>
      </c>
      <c r="W1103" s="5" t="s">
        <v>93</v>
      </c>
      <c r="X1103" s="5">
        <v>6.3004694835680759</v>
      </c>
      <c r="Y1103" s="5" t="s">
        <v>109</v>
      </c>
    </row>
    <row r="1104" spans="1:25" hidden="1" x14ac:dyDescent="0.25">
      <c r="A1104" s="5" t="s">
        <v>2876</v>
      </c>
      <c r="B1104" s="5" t="s">
        <v>2877</v>
      </c>
      <c r="C1104" s="5" t="s">
        <v>2869</v>
      </c>
      <c r="D1104" s="5">
        <v>210</v>
      </c>
      <c r="E1104" s="5" t="s">
        <v>452</v>
      </c>
      <c r="F1104" s="5" t="s">
        <v>41</v>
      </c>
      <c r="G1104" s="5" t="s">
        <v>108</v>
      </c>
      <c r="H1104" s="5" t="s">
        <v>188</v>
      </c>
      <c r="I1104" s="5" t="s">
        <v>95</v>
      </c>
      <c r="J1104" s="5">
        <v>213</v>
      </c>
      <c r="K1104" s="5">
        <v>2018</v>
      </c>
      <c r="L1104" s="5" t="s">
        <v>89</v>
      </c>
      <c r="M1104" s="5" t="s">
        <v>90</v>
      </c>
      <c r="N1104" s="5" t="s">
        <v>91</v>
      </c>
      <c r="O1104" s="5">
        <v>11</v>
      </c>
      <c r="P1104" s="5">
        <v>202</v>
      </c>
      <c r="Q1104" s="5">
        <v>18.363636363636363</v>
      </c>
      <c r="R1104" s="5">
        <v>202</v>
      </c>
      <c r="S1104" s="5">
        <v>18.363636363636363</v>
      </c>
      <c r="T1104" s="5" t="s">
        <v>93</v>
      </c>
      <c r="U1104" s="5" t="s">
        <v>93</v>
      </c>
      <c r="V1104" s="5" t="s">
        <v>93</v>
      </c>
      <c r="W1104" s="5" t="s">
        <v>93</v>
      </c>
      <c r="X1104" s="5">
        <v>11</v>
      </c>
      <c r="Y1104" s="5" t="s">
        <v>109</v>
      </c>
    </row>
    <row r="1105" spans="1:25" hidden="1" x14ac:dyDescent="0.25">
      <c r="A1105" s="5" t="s">
        <v>2878</v>
      </c>
      <c r="B1105" s="5" t="s">
        <v>2879</v>
      </c>
      <c r="C1105" s="5" t="s">
        <v>2869</v>
      </c>
      <c r="D1105" s="5">
        <v>210</v>
      </c>
      <c r="E1105" s="5" t="s">
        <v>452</v>
      </c>
      <c r="F1105" s="5" t="s">
        <v>41</v>
      </c>
      <c r="G1105" s="5" t="s">
        <v>108</v>
      </c>
      <c r="H1105" s="5" t="s">
        <v>188</v>
      </c>
      <c r="I1105" s="5" t="s">
        <v>71</v>
      </c>
      <c r="J1105" s="5">
        <v>213</v>
      </c>
      <c r="K1105" s="5">
        <v>2018</v>
      </c>
      <c r="L1105" s="5" t="s">
        <v>89</v>
      </c>
      <c r="M1105" s="5" t="s">
        <v>90</v>
      </c>
      <c r="N1105" s="5" t="s">
        <v>91</v>
      </c>
      <c r="O1105" s="5">
        <v>11</v>
      </c>
      <c r="P1105" s="5">
        <v>202</v>
      </c>
      <c r="Q1105" s="5">
        <v>18.363636363636363</v>
      </c>
      <c r="R1105" s="5">
        <v>202</v>
      </c>
      <c r="S1105" s="5">
        <v>18.363636363636363</v>
      </c>
      <c r="T1105" s="5" t="s">
        <v>93</v>
      </c>
      <c r="U1105" s="5" t="s">
        <v>93</v>
      </c>
      <c r="V1105" s="5" t="s">
        <v>93</v>
      </c>
      <c r="W1105" s="5" t="s">
        <v>93</v>
      </c>
      <c r="X1105" s="5">
        <v>11</v>
      </c>
      <c r="Y1105" s="5" t="s">
        <v>109</v>
      </c>
    </row>
    <row r="1106" spans="1:25" hidden="1" x14ac:dyDescent="0.25">
      <c r="A1106" s="5" t="s">
        <v>2880</v>
      </c>
      <c r="B1106" s="5" t="s">
        <v>2881</v>
      </c>
      <c r="C1106" s="5" t="s">
        <v>2882</v>
      </c>
      <c r="D1106" s="5">
        <v>211</v>
      </c>
      <c r="E1106" s="5" t="s">
        <v>453</v>
      </c>
      <c r="F1106" s="5" t="s">
        <v>41</v>
      </c>
      <c r="G1106" s="5" t="s">
        <v>454</v>
      </c>
      <c r="H1106" s="5" t="s">
        <v>455</v>
      </c>
      <c r="I1106" s="5" t="s">
        <v>16</v>
      </c>
      <c r="J1106" s="5">
        <v>168</v>
      </c>
      <c r="K1106" s="5">
        <v>2018</v>
      </c>
      <c r="L1106" s="5" t="s">
        <v>89</v>
      </c>
      <c r="M1106" s="5" t="s">
        <v>90</v>
      </c>
      <c r="N1106" s="5" t="s">
        <v>91</v>
      </c>
      <c r="O1106" s="5">
        <v>161.72410979660819</v>
      </c>
      <c r="P1106" s="5">
        <v>6.2758902033918105</v>
      </c>
      <c r="Q1106" s="5">
        <v>3.8806150865722269E-2</v>
      </c>
      <c r="R1106" s="5">
        <v>6.2758902033918105</v>
      </c>
      <c r="S1106" s="5">
        <v>3.8806150865722269E-2</v>
      </c>
      <c r="T1106" s="5" t="s">
        <v>93</v>
      </c>
      <c r="U1106" s="5" t="s">
        <v>93</v>
      </c>
      <c r="V1106" s="5" t="s">
        <v>93</v>
      </c>
      <c r="W1106" s="5" t="s">
        <v>93</v>
      </c>
      <c r="X1106" s="5">
        <v>161.72410979660819</v>
      </c>
      <c r="Y1106" s="5" t="s">
        <v>120</v>
      </c>
    </row>
    <row r="1107" spans="1:25" hidden="1" x14ac:dyDescent="0.25">
      <c r="A1107" s="5" t="s">
        <v>2883</v>
      </c>
      <c r="B1107" s="5" t="s">
        <v>2884</v>
      </c>
      <c r="C1107" s="5" t="s">
        <v>2882</v>
      </c>
      <c r="D1107" s="5">
        <v>211</v>
      </c>
      <c r="E1107" s="5" t="s">
        <v>453</v>
      </c>
      <c r="F1107" s="5" t="s">
        <v>41</v>
      </c>
      <c r="G1107" s="5" t="s">
        <v>454</v>
      </c>
      <c r="H1107" s="5" t="s">
        <v>455</v>
      </c>
      <c r="I1107" s="5" t="s">
        <v>11</v>
      </c>
      <c r="J1107" s="5">
        <v>10295</v>
      </c>
      <c r="K1107" s="5">
        <v>2018</v>
      </c>
      <c r="L1107" s="5" t="s">
        <v>89</v>
      </c>
      <c r="M1107" s="5" t="s">
        <v>90</v>
      </c>
      <c r="N1107" s="5" t="s">
        <v>91</v>
      </c>
      <c r="O1107" s="5">
        <v>9910.4149425957221</v>
      </c>
      <c r="P1107" s="5">
        <v>384.5850574042779</v>
      </c>
      <c r="Q1107" s="5">
        <v>3.8806150865722269E-2</v>
      </c>
      <c r="R1107" s="5">
        <v>384.5850574042779</v>
      </c>
      <c r="S1107" s="5">
        <v>3.8806150865722269E-2</v>
      </c>
      <c r="T1107" s="5" t="s">
        <v>93</v>
      </c>
      <c r="U1107" s="5" t="s">
        <v>93</v>
      </c>
      <c r="V1107" s="5" t="s">
        <v>93</v>
      </c>
      <c r="W1107" s="5" t="s">
        <v>93</v>
      </c>
      <c r="X1107" s="5">
        <v>9910.4149425957221</v>
      </c>
      <c r="Y1107" s="5" t="s">
        <v>120</v>
      </c>
    </row>
    <row r="1108" spans="1:25" hidden="1" x14ac:dyDescent="0.25">
      <c r="A1108" s="5" t="s">
        <v>2885</v>
      </c>
      <c r="B1108" s="5" t="s">
        <v>2886</v>
      </c>
      <c r="C1108" s="5" t="s">
        <v>2882</v>
      </c>
      <c r="D1108" s="5">
        <v>211</v>
      </c>
      <c r="E1108" s="5" t="s">
        <v>453</v>
      </c>
      <c r="F1108" s="5" t="s">
        <v>41</v>
      </c>
      <c r="G1108" s="5" t="s">
        <v>454</v>
      </c>
      <c r="H1108" s="5" t="s">
        <v>455</v>
      </c>
      <c r="I1108" s="5" t="s">
        <v>4</v>
      </c>
      <c r="J1108" s="5">
        <v>4771</v>
      </c>
      <c r="K1108" s="5">
        <v>2018</v>
      </c>
      <c r="L1108" s="5" t="s">
        <v>89</v>
      </c>
      <c r="M1108" s="5" t="s">
        <v>90</v>
      </c>
      <c r="N1108" s="5" t="s">
        <v>91</v>
      </c>
      <c r="O1108" s="5">
        <v>4592.7721895215336</v>
      </c>
      <c r="P1108" s="5">
        <v>178.22781047846638</v>
      </c>
      <c r="Q1108" s="1">
        <v>3.8806150865722304E-2</v>
      </c>
      <c r="R1108" s="5">
        <v>178.22781047846638</v>
      </c>
      <c r="S1108" s="5">
        <v>3.8806150865722304E-2</v>
      </c>
      <c r="T1108" s="5" t="s">
        <v>93</v>
      </c>
      <c r="U1108" s="5" t="s">
        <v>93</v>
      </c>
      <c r="V1108" s="5" t="s">
        <v>93</v>
      </c>
      <c r="W1108" s="5" t="s">
        <v>93</v>
      </c>
      <c r="X1108" s="5">
        <v>4592.7721895215336</v>
      </c>
      <c r="Y1108" s="5" t="s">
        <v>120</v>
      </c>
    </row>
    <row r="1109" spans="1:25" hidden="1" x14ac:dyDescent="0.25">
      <c r="A1109" s="5" t="s">
        <v>2887</v>
      </c>
      <c r="B1109" s="5" t="s">
        <v>2888</v>
      </c>
      <c r="C1109" s="5" t="s">
        <v>2882</v>
      </c>
      <c r="D1109" s="5">
        <v>211</v>
      </c>
      <c r="E1109" s="5" t="s">
        <v>453</v>
      </c>
      <c r="F1109" s="5" t="s">
        <v>41</v>
      </c>
      <c r="G1109" s="5" t="s">
        <v>454</v>
      </c>
      <c r="H1109" s="5" t="s">
        <v>455</v>
      </c>
      <c r="I1109" s="5" t="s">
        <v>12</v>
      </c>
      <c r="J1109" s="5">
        <v>83</v>
      </c>
      <c r="K1109" s="5">
        <v>2018</v>
      </c>
      <c r="L1109" s="5" t="s">
        <v>89</v>
      </c>
      <c r="M1109" s="5" t="s">
        <v>90</v>
      </c>
      <c r="N1109" s="5" t="s">
        <v>91</v>
      </c>
      <c r="O1109" s="5">
        <v>79.899411387610002</v>
      </c>
      <c r="P1109" s="5">
        <v>3.1005886123899984</v>
      </c>
      <c r="Q1109" s="5">
        <v>3.8806150865722228E-2</v>
      </c>
      <c r="R1109" s="5">
        <v>3.1005886123899984</v>
      </c>
      <c r="S1109" s="5">
        <v>3.8806150865722228E-2</v>
      </c>
      <c r="T1109" s="5" t="s">
        <v>93</v>
      </c>
      <c r="U1109" s="5" t="s">
        <v>93</v>
      </c>
      <c r="V1109" s="5" t="s">
        <v>93</v>
      </c>
      <c r="W1109" s="5" t="s">
        <v>93</v>
      </c>
      <c r="X1109" s="5">
        <v>79.899411387610002</v>
      </c>
      <c r="Y1109" s="5" t="s">
        <v>120</v>
      </c>
    </row>
    <row r="1110" spans="1:25" hidden="1" x14ac:dyDescent="0.25">
      <c r="A1110" s="5" t="s">
        <v>2889</v>
      </c>
      <c r="B1110" s="5" t="s">
        <v>2890</v>
      </c>
      <c r="C1110" s="5" t="s">
        <v>2882</v>
      </c>
      <c r="D1110" s="5">
        <v>211</v>
      </c>
      <c r="E1110" s="5" t="s">
        <v>453</v>
      </c>
      <c r="F1110" s="5" t="s">
        <v>41</v>
      </c>
      <c r="G1110" s="5" t="s">
        <v>454</v>
      </c>
      <c r="H1110" s="5" t="s">
        <v>455</v>
      </c>
      <c r="I1110" s="5" t="s">
        <v>9</v>
      </c>
      <c r="J1110" s="5">
        <v>1842</v>
      </c>
      <c r="K1110" s="5">
        <v>2018</v>
      </c>
      <c r="L1110" s="5" t="s">
        <v>89</v>
      </c>
      <c r="M1110" s="5" t="s">
        <v>90</v>
      </c>
      <c r="N1110" s="5" t="s">
        <v>91</v>
      </c>
      <c r="O1110" s="5">
        <v>1773.1893466985255</v>
      </c>
      <c r="P1110" s="5">
        <v>68.810653301474531</v>
      </c>
      <c r="Q1110" s="5">
        <v>3.880615086572229E-2</v>
      </c>
      <c r="R1110" s="5">
        <v>68.810653301474531</v>
      </c>
      <c r="S1110" s="5">
        <v>3.880615086572229E-2</v>
      </c>
      <c r="T1110" s="5" t="s">
        <v>93</v>
      </c>
      <c r="U1110" s="5" t="s">
        <v>93</v>
      </c>
      <c r="V1110" s="5" t="s">
        <v>93</v>
      </c>
      <c r="W1110" s="5" t="s">
        <v>93</v>
      </c>
      <c r="X1110" s="5">
        <v>1773.1893466985255</v>
      </c>
      <c r="Y1110" s="5" t="s">
        <v>120</v>
      </c>
    </row>
    <row r="1111" spans="1:25" hidden="1" x14ac:dyDescent="0.25">
      <c r="A1111" s="5" t="s">
        <v>2891</v>
      </c>
      <c r="B1111" s="5" t="s">
        <v>2892</v>
      </c>
      <c r="C1111" s="5" t="s">
        <v>2882</v>
      </c>
      <c r="D1111" s="5">
        <v>211</v>
      </c>
      <c r="E1111" s="5" t="s">
        <v>453</v>
      </c>
      <c r="F1111" s="5" t="s">
        <v>41</v>
      </c>
      <c r="G1111" s="5" t="s">
        <v>454</v>
      </c>
      <c r="H1111" s="5" t="s">
        <v>455</v>
      </c>
      <c r="I1111" s="5" t="s">
        <v>95</v>
      </c>
      <c r="J1111" s="5">
        <v>17159</v>
      </c>
      <c r="K1111" s="5">
        <v>2018</v>
      </c>
      <c r="L1111" s="5" t="s">
        <v>89</v>
      </c>
      <c r="M1111" s="5" t="s">
        <v>90</v>
      </c>
      <c r="N1111" s="5" t="s">
        <v>91</v>
      </c>
      <c r="O1111" s="5">
        <v>16518</v>
      </c>
      <c r="P1111" s="5">
        <v>641</v>
      </c>
      <c r="Q1111" s="1">
        <v>3.8806150865722241E-2</v>
      </c>
      <c r="R1111" s="5">
        <v>641</v>
      </c>
      <c r="S1111" s="5">
        <v>3.8806150865722241E-2</v>
      </c>
      <c r="T1111" s="5" t="s">
        <v>93</v>
      </c>
      <c r="U1111" s="5" t="s">
        <v>93</v>
      </c>
      <c r="V1111" s="5" t="s">
        <v>93</v>
      </c>
      <c r="W1111" s="5" t="s">
        <v>93</v>
      </c>
      <c r="X1111" s="5">
        <v>16518</v>
      </c>
      <c r="Y1111" s="5" t="s">
        <v>120</v>
      </c>
    </row>
    <row r="1112" spans="1:25" hidden="1" x14ac:dyDescent="0.25">
      <c r="A1112" s="5" t="s">
        <v>2893</v>
      </c>
      <c r="B1112" s="5" t="s">
        <v>2894</v>
      </c>
      <c r="C1112" s="5" t="s">
        <v>2882</v>
      </c>
      <c r="D1112" s="5">
        <v>211</v>
      </c>
      <c r="E1112" s="5" t="s">
        <v>453</v>
      </c>
      <c r="F1112" s="5" t="s">
        <v>41</v>
      </c>
      <c r="G1112" s="5" t="s">
        <v>454</v>
      </c>
      <c r="H1112" s="5" t="s">
        <v>455</v>
      </c>
      <c r="I1112" s="5" t="s">
        <v>71</v>
      </c>
      <c r="J1112" s="5">
        <v>17159</v>
      </c>
      <c r="K1112" s="5">
        <v>2018</v>
      </c>
      <c r="L1112" s="5" t="s">
        <v>89</v>
      </c>
      <c r="M1112" s="5" t="s">
        <v>90</v>
      </c>
      <c r="N1112" s="5" t="s">
        <v>91</v>
      </c>
      <c r="O1112" s="5">
        <v>16518</v>
      </c>
      <c r="P1112" s="5">
        <v>641</v>
      </c>
      <c r="Q1112" s="1">
        <v>3.8806150865722241E-2</v>
      </c>
      <c r="R1112" s="5">
        <v>641</v>
      </c>
      <c r="S1112" s="5">
        <v>3.8806150865722241E-2</v>
      </c>
      <c r="T1112" s="5" t="s">
        <v>93</v>
      </c>
      <c r="U1112" s="5" t="s">
        <v>93</v>
      </c>
      <c r="V1112" s="5" t="s">
        <v>93</v>
      </c>
      <c r="W1112" s="5" t="s">
        <v>93</v>
      </c>
      <c r="X1112" s="5">
        <v>16518</v>
      </c>
      <c r="Y1112" s="5" t="s">
        <v>120</v>
      </c>
    </row>
    <row r="1113" spans="1:25" hidden="1" x14ac:dyDescent="0.25">
      <c r="A1113" s="5" t="s">
        <v>2895</v>
      </c>
      <c r="B1113" s="5" t="s">
        <v>2896</v>
      </c>
      <c r="C1113" s="5" t="s">
        <v>2897</v>
      </c>
      <c r="D1113" s="5">
        <v>212</v>
      </c>
      <c r="E1113" s="5" t="s">
        <v>456</v>
      </c>
      <c r="F1113" s="5" t="s">
        <v>41</v>
      </c>
      <c r="G1113" s="5" t="s">
        <v>87</v>
      </c>
      <c r="H1113" s="5" t="s">
        <v>392</v>
      </c>
      <c r="I1113" s="5" t="s">
        <v>95</v>
      </c>
      <c r="J1113" s="5">
        <v>0</v>
      </c>
      <c r="K1113" s="5">
        <v>2018</v>
      </c>
      <c r="L1113" s="5" t="s">
        <v>89</v>
      </c>
      <c r="M1113" s="5" t="s">
        <v>90</v>
      </c>
      <c r="N1113" s="5" t="s">
        <v>91</v>
      </c>
      <c r="O1113" s="5">
        <v>0</v>
      </c>
      <c r="P1113" s="5">
        <v>0</v>
      </c>
      <c r="Q1113" s="1" t="s">
        <v>93</v>
      </c>
      <c r="R1113" s="5">
        <v>0</v>
      </c>
      <c r="S1113" s="5" t="s">
        <v>93</v>
      </c>
      <c r="T1113" s="5" t="s">
        <v>93</v>
      </c>
      <c r="U1113" s="5" t="s">
        <v>93</v>
      </c>
      <c r="V1113" s="5" t="s">
        <v>93</v>
      </c>
      <c r="W1113" s="5" t="s">
        <v>93</v>
      </c>
      <c r="X1113" s="5">
        <v>0</v>
      </c>
      <c r="Y1113" s="5" t="s">
        <v>120</v>
      </c>
    </row>
    <row r="1114" spans="1:25" hidden="1" x14ac:dyDescent="0.25">
      <c r="A1114" s="5" t="s">
        <v>2898</v>
      </c>
      <c r="B1114" s="5" t="s">
        <v>2899</v>
      </c>
      <c r="C1114" s="5" t="s">
        <v>2897</v>
      </c>
      <c r="D1114" s="5">
        <v>212</v>
      </c>
      <c r="E1114" s="5" t="s">
        <v>456</v>
      </c>
      <c r="F1114" s="5" t="s">
        <v>41</v>
      </c>
      <c r="G1114" s="5" t="s">
        <v>87</v>
      </c>
      <c r="H1114" s="5" t="s">
        <v>392</v>
      </c>
      <c r="I1114" s="5" t="s">
        <v>13</v>
      </c>
      <c r="J1114" s="5">
        <v>0</v>
      </c>
      <c r="K1114" s="5">
        <v>2018</v>
      </c>
      <c r="L1114" s="5" t="s">
        <v>89</v>
      </c>
      <c r="M1114" s="5" t="s">
        <v>90</v>
      </c>
      <c r="N1114" s="5" t="s">
        <v>91</v>
      </c>
      <c r="O1114" s="5">
        <v>0</v>
      </c>
      <c r="P1114" s="5">
        <v>0</v>
      </c>
      <c r="Q1114" s="1" t="s">
        <v>93</v>
      </c>
      <c r="R1114" s="5">
        <v>0</v>
      </c>
      <c r="S1114" s="5" t="s">
        <v>93</v>
      </c>
      <c r="T1114" s="5" t="s">
        <v>93</v>
      </c>
      <c r="U1114" s="5" t="s">
        <v>93</v>
      </c>
      <c r="V1114" s="5" t="s">
        <v>93</v>
      </c>
      <c r="W1114" s="5" t="s">
        <v>93</v>
      </c>
      <c r="X1114" s="5">
        <v>0</v>
      </c>
      <c r="Y1114" s="5" t="s">
        <v>120</v>
      </c>
    </row>
    <row r="1115" spans="1:25" hidden="1" x14ac:dyDescent="0.25">
      <c r="A1115" s="5" t="s">
        <v>2900</v>
      </c>
      <c r="B1115" s="5" t="s">
        <v>2901</v>
      </c>
      <c r="C1115" s="5" t="s">
        <v>2897</v>
      </c>
      <c r="D1115" s="5">
        <v>212</v>
      </c>
      <c r="E1115" s="5" t="s">
        <v>456</v>
      </c>
      <c r="F1115" s="5" t="s">
        <v>41</v>
      </c>
      <c r="G1115" s="5" t="s">
        <v>87</v>
      </c>
      <c r="H1115" s="5" t="s">
        <v>392</v>
      </c>
      <c r="I1115" s="5" t="s">
        <v>71</v>
      </c>
      <c r="J1115" s="5">
        <v>0</v>
      </c>
      <c r="K1115" s="5">
        <v>2018</v>
      </c>
      <c r="L1115" s="5" t="s">
        <v>89</v>
      </c>
      <c r="M1115" s="5" t="s">
        <v>90</v>
      </c>
      <c r="N1115" s="5" t="s">
        <v>91</v>
      </c>
      <c r="O1115" s="5">
        <v>0</v>
      </c>
      <c r="P1115" s="5">
        <v>0</v>
      </c>
      <c r="Q1115" s="1" t="s">
        <v>93</v>
      </c>
      <c r="R1115" s="5">
        <v>0</v>
      </c>
      <c r="S1115" s="5" t="s">
        <v>93</v>
      </c>
      <c r="T1115" s="5" t="s">
        <v>93</v>
      </c>
      <c r="U1115" s="5" t="s">
        <v>93</v>
      </c>
      <c r="V1115" s="5" t="s">
        <v>93</v>
      </c>
      <c r="W1115" s="5" t="s">
        <v>93</v>
      </c>
      <c r="X1115" s="5">
        <v>0</v>
      </c>
      <c r="Y1115" s="5" t="s">
        <v>120</v>
      </c>
    </row>
    <row r="1116" spans="1:25" hidden="1" x14ac:dyDescent="0.25">
      <c r="A1116" s="5" t="s">
        <v>2902</v>
      </c>
      <c r="B1116" s="5" t="s">
        <v>2903</v>
      </c>
      <c r="C1116" s="5" t="s">
        <v>2904</v>
      </c>
      <c r="D1116" s="5">
        <v>213</v>
      </c>
      <c r="E1116" s="5" t="s">
        <v>457</v>
      </c>
      <c r="F1116" s="5" t="s">
        <v>41</v>
      </c>
      <c r="G1116" s="5" t="s">
        <v>180</v>
      </c>
      <c r="H1116" s="5" t="s">
        <v>451</v>
      </c>
      <c r="I1116" s="5" t="s">
        <v>95</v>
      </c>
      <c r="J1116" s="5">
        <v>190</v>
      </c>
      <c r="K1116" s="5">
        <v>2018</v>
      </c>
      <c r="L1116" s="5" t="s">
        <v>89</v>
      </c>
      <c r="M1116" s="5" t="s">
        <v>90</v>
      </c>
      <c r="N1116" s="5" t="s">
        <v>91</v>
      </c>
      <c r="O1116" s="5" t="s">
        <v>92</v>
      </c>
      <c r="P1116" s="5" t="s">
        <v>93</v>
      </c>
      <c r="Q1116" s="1" t="s">
        <v>93</v>
      </c>
      <c r="R1116" s="5" t="s">
        <v>93</v>
      </c>
      <c r="S1116" s="5" t="s">
        <v>93</v>
      </c>
      <c r="T1116" s="5" t="s">
        <v>93</v>
      </c>
      <c r="U1116" s="5" t="s">
        <v>93</v>
      </c>
      <c r="V1116" s="5" t="s">
        <v>93</v>
      </c>
      <c r="W1116" s="5" t="s">
        <v>93</v>
      </c>
      <c r="X1116" s="5">
        <v>190</v>
      </c>
      <c r="Y1116" s="5" t="s">
        <v>120</v>
      </c>
    </row>
    <row r="1117" spans="1:25" hidden="1" x14ac:dyDescent="0.25">
      <c r="A1117" s="5" t="s">
        <v>2905</v>
      </c>
      <c r="B1117" s="5" t="s">
        <v>2906</v>
      </c>
      <c r="C1117" s="5" t="s">
        <v>2904</v>
      </c>
      <c r="D1117" s="5">
        <v>213</v>
      </c>
      <c r="E1117" s="5" t="s">
        <v>457</v>
      </c>
      <c r="F1117" s="5" t="s">
        <v>41</v>
      </c>
      <c r="G1117" s="5" t="s">
        <v>180</v>
      </c>
      <c r="H1117" s="5" t="s">
        <v>451</v>
      </c>
      <c r="I1117" s="5" t="s">
        <v>7</v>
      </c>
      <c r="J1117" s="5">
        <v>190</v>
      </c>
      <c r="K1117" s="5">
        <v>2018</v>
      </c>
      <c r="L1117" s="5" t="s">
        <v>89</v>
      </c>
      <c r="M1117" s="5" t="s">
        <v>90</v>
      </c>
      <c r="N1117" s="5" t="s">
        <v>91</v>
      </c>
      <c r="O1117" s="5" t="s">
        <v>92</v>
      </c>
      <c r="P1117" s="5" t="s">
        <v>93</v>
      </c>
      <c r="Q1117" s="1" t="s">
        <v>93</v>
      </c>
      <c r="R1117" s="5" t="s">
        <v>93</v>
      </c>
      <c r="S1117" s="5" t="s">
        <v>93</v>
      </c>
      <c r="T1117" s="5" t="s">
        <v>93</v>
      </c>
      <c r="U1117" s="5" t="s">
        <v>93</v>
      </c>
      <c r="V1117" s="5" t="s">
        <v>93</v>
      </c>
      <c r="W1117" s="5" t="s">
        <v>93</v>
      </c>
      <c r="X1117" s="5">
        <v>190</v>
      </c>
      <c r="Y1117" s="5" t="s">
        <v>120</v>
      </c>
    </row>
    <row r="1118" spans="1:25" hidden="1" x14ac:dyDescent="0.25">
      <c r="A1118" s="5" t="s">
        <v>2907</v>
      </c>
      <c r="B1118" s="5" t="s">
        <v>2908</v>
      </c>
      <c r="C1118" s="5" t="s">
        <v>2904</v>
      </c>
      <c r="D1118" s="5">
        <v>213</v>
      </c>
      <c r="E1118" s="5" t="s">
        <v>457</v>
      </c>
      <c r="F1118" s="5" t="s">
        <v>41</v>
      </c>
      <c r="G1118" s="5" t="s">
        <v>180</v>
      </c>
      <c r="H1118" s="5" t="s">
        <v>451</v>
      </c>
      <c r="I1118" s="5" t="s">
        <v>71</v>
      </c>
      <c r="J1118" s="5" t="s">
        <v>121</v>
      </c>
      <c r="K1118" s="5">
        <v>2018</v>
      </c>
      <c r="L1118" s="5" t="s">
        <v>89</v>
      </c>
      <c r="M1118" s="5" t="s">
        <v>90</v>
      </c>
      <c r="N1118" s="5" t="s">
        <v>91</v>
      </c>
      <c r="O1118" s="5" t="s">
        <v>92</v>
      </c>
      <c r="P1118" s="5" t="s">
        <v>93</v>
      </c>
      <c r="Q1118" s="1" t="s">
        <v>93</v>
      </c>
      <c r="R1118" s="5" t="s">
        <v>93</v>
      </c>
      <c r="S1118" s="5" t="s">
        <v>93</v>
      </c>
      <c r="T1118" s="5" t="s">
        <v>93</v>
      </c>
      <c r="U1118" s="5" t="s">
        <v>93</v>
      </c>
      <c r="V1118" s="5" t="s">
        <v>93</v>
      </c>
      <c r="W1118" s="5" t="s">
        <v>93</v>
      </c>
      <c r="X1118" s="5" t="s">
        <v>121</v>
      </c>
      <c r="Y1118" s="5" t="s">
        <v>120</v>
      </c>
    </row>
    <row r="1119" spans="1:25" hidden="1" x14ac:dyDescent="0.25">
      <c r="A1119" s="5" t="s">
        <v>2909</v>
      </c>
      <c r="B1119" s="5" t="s">
        <v>2910</v>
      </c>
      <c r="C1119" s="5" t="s">
        <v>2911</v>
      </c>
      <c r="D1119" s="5">
        <v>244</v>
      </c>
      <c r="E1119" s="5" t="s">
        <v>458</v>
      </c>
      <c r="F1119" s="5" t="s">
        <v>397</v>
      </c>
      <c r="G1119" s="5" t="s">
        <v>459</v>
      </c>
      <c r="H1119" s="5" t="s">
        <v>402</v>
      </c>
      <c r="I1119" s="5" t="s">
        <v>21</v>
      </c>
      <c r="J1119" s="5">
        <v>30</v>
      </c>
      <c r="K1119" s="5">
        <v>2018</v>
      </c>
      <c r="L1119" s="5" t="s">
        <v>89</v>
      </c>
      <c r="M1119" s="5" t="s">
        <v>90</v>
      </c>
      <c r="N1119" s="5" t="s">
        <v>91</v>
      </c>
      <c r="O1119" s="5">
        <v>234.46153846153848</v>
      </c>
      <c r="P1119" s="5">
        <v>0</v>
      </c>
      <c r="Q1119" s="1">
        <v>0</v>
      </c>
      <c r="R1119" s="5">
        <v>-204.46153846153848</v>
      </c>
      <c r="S1119" s="5">
        <v>-0.87204724409448819</v>
      </c>
      <c r="T1119" s="5" t="s">
        <v>93</v>
      </c>
      <c r="U1119" s="5" t="s">
        <v>93</v>
      </c>
      <c r="V1119" s="5" t="s">
        <v>93</v>
      </c>
      <c r="W1119" s="5" t="s">
        <v>93</v>
      </c>
      <c r="X1119" s="5">
        <v>234.46153846153848</v>
      </c>
    </row>
    <row r="1120" spans="1:25" hidden="1" x14ac:dyDescent="0.25">
      <c r="A1120" s="5" t="s">
        <v>2912</v>
      </c>
      <c r="B1120" s="5" t="s">
        <v>2913</v>
      </c>
      <c r="C1120" s="5" t="s">
        <v>2911</v>
      </c>
      <c r="D1120" s="5">
        <v>244</v>
      </c>
      <c r="E1120" s="5" t="s">
        <v>458</v>
      </c>
      <c r="F1120" s="5" t="s">
        <v>397</v>
      </c>
      <c r="G1120" s="5" t="s">
        <v>459</v>
      </c>
      <c r="H1120" s="5" t="s">
        <v>402</v>
      </c>
      <c r="I1120" s="5" t="s">
        <v>14</v>
      </c>
      <c r="J1120" s="5">
        <v>613</v>
      </c>
      <c r="K1120" s="5">
        <v>2018</v>
      </c>
      <c r="L1120" s="5" t="s">
        <v>89</v>
      </c>
      <c r="M1120" s="5" t="s">
        <v>90</v>
      </c>
      <c r="N1120" s="5" t="s">
        <v>91</v>
      </c>
      <c r="O1120" s="5">
        <v>4790.8307692307699</v>
      </c>
      <c r="P1120" s="5">
        <v>0</v>
      </c>
      <c r="Q1120" s="1">
        <v>0</v>
      </c>
      <c r="R1120" s="5">
        <v>-4177.8307692307699</v>
      </c>
      <c r="S1120" s="5">
        <v>-0.87204724409448819</v>
      </c>
      <c r="T1120" s="5" t="s">
        <v>93</v>
      </c>
      <c r="U1120" s="5" t="s">
        <v>93</v>
      </c>
      <c r="V1120" s="5" t="s">
        <v>93</v>
      </c>
      <c r="W1120" s="5" t="s">
        <v>93</v>
      </c>
      <c r="X1120" s="5">
        <v>4790.8307692307699</v>
      </c>
    </row>
    <row r="1121" spans="1:24" hidden="1" x14ac:dyDescent="0.25">
      <c r="A1121" s="5" t="s">
        <v>2914</v>
      </c>
      <c r="B1121" s="5" t="s">
        <v>2915</v>
      </c>
      <c r="C1121" s="5" t="s">
        <v>2911</v>
      </c>
      <c r="D1121" s="5">
        <v>244</v>
      </c>
      <c r="E1121" s="5" t="s">
        <v>458</v>
      </c>
      <c r="F1121" s="5" t="s">
        <v>397</v>
      </c>
      <c r="G1121" s="5" t="s">
        <v>459</v>
      </c>
      <c r="H1121" s="5" t="s">
        <v>402</v>
      </c>
      <c r="I1121" s="5" t="s">
        <v>5</v>
      </c>
      <c r="J1121" s="5">
        <v>108</v>
      </c>
      <c r="K1121" s="5">
        <v>2018</v>
      </c>
      <c r="L1121" s="5" t="s">
        <v>89</v>
      </c>
      <c r="M1121" s="5" t="s">
        <v>90</v>
      </c>
      <c r="N1121" s="5" t="s">
        <v>91</v>
      </c>
      <c r="O1121" s="5">
        <v>844.06153846153848</v>
      </c>
      <c r="P1121" s="5">
        <v>0</v>
      </c>
      <c r="Q1121" s="1">
        <v>0</v>
      </c>
      <c r="R1121" s="5">
        <v>-736.06153846153848</v>
      </c>
      <c r="S1121" s="5">
        <v>-0.87204724409448819</v>
      </c>
      <c r="T1121" s="5" t="s">
        <v>93</v>
      </c>
      <c r="U1121" s="5" t="s">
        <v>93</v>
      </c>
      <c r="V1121" s="5" t="s">
        <v>93</v>
      </c>
      <c r="W1121" s="5" t="s">
        <v>93</v>
      </c>
      <c r="X1121" s="5">
        <v>844.06153846153848</v>
      </c>
    </row>
    <row r="1122" spans="1:24" hidden="1" x14ac:dyDescent="0.25">
      <c r="A1122" s="5" t="s">
        <v>2916</v>
      </c>
      <c r="B1122" s="5" t="s">
        <v>2917</v>
      </c>
      <c r="C1122" s="5" t="s">
        <v>2911</v>
      </c>
      <c r="D1122" s="5">
        <v>244</v>
      </c>
      <c r="E1122" s="5" t="s">
        <v>458</v>
      </c>
      <c r="F1122" s="5" t="s">
        <v>397</v>
      </c>
      <c r="G1122" s="5" t="s">
        <v>459</v>
      </c>
      <c r="H1122" s="5" t="s">
        <v>402</v>
      </c>
      <c r="I1122" s="5" t="s">
        <v>11</v>
      </c>
      <c r="J1122" s="5">
        <v>57</v>
      </c>
      <c r="K1122" s="5">
        <v>2018</v>
      </c>
      <c r="L1122" s="5" t="s">
        <v>89</v>
      </c>
      <c r="M1122" s="5" t="s">
        <v>90</v>
      </c>
      <c r="N1122" s="5" t="s">
        <v>91</v>
      </c>
      <c r="O1122" s="5">
        <v>445.47692307692307</v>
      </c>
      <c r="P1122" s="5">
        <v>0</v>
      </c>
      <c r="Q1122" s="1">
        <v>0</v>
      </c>
      <c r="R1122" s="5">
        <v>-388.47692307692307</v>
      </c>
      <c r="S1122" s="5">
        <v>-0.87204724409448819</v>
      </c>
      <c r="T1122" s="5" t="s">
        <v>93</v>
      </c>
      <c r="U1122" s="5" t="s">
        <v>93</v>
      </c>
      <c r="V1122" s="5" t="s">
        <v>93</v>
      </c>
      <c r="W1122" s="5" t="s">
        <v>93</v>
      </c>
      <c r="X1122" s="5">
        <v>445.47692307692307</v>
      </c>
    </row>
    <row r="1123" spans="1:24" hidden="1" x14ac:dyDescent="0.25">
      <c r="A1123" s="5" t="s">
        <v>2918</v>
      </c>
      <c r="B1123" s="5" t="s">
        <v>2919</v>
      </c>
      <c r="C1123" s="5" t="s">
        <v>2911</v>
      </c>
      <c r="D1123" s="5">
        <v>244</v>
      </c>
      <c r="E1123" s="5" t="s">
        <v>458</v>
      </c>
      <c r="F1123" s="5" t="s">
        <v>397</v>
      </c>
      <c r="G1123" s="5" t="s">
        <v>459</v>
      </c>
      <c r="H1123" s="5" t="s">
        <v>402</v>
      </c>
      <c r="I1123" s="5" t="s">
        <v>4</v>
      </c>
      <c r="J1123" s="5">
        <v>0</v>
      </c>
      <c r="K1123" s="5">
        <v>2018</v>
      </c>
      <c r="L1123" s="5" t="s">
        <v>89</v>
      </c>
      <c r="M1123" s="5" t="s">
        <v>90</v>
      </c>
      <c r="N1123" s="5" t="s">
        <v>91</v>
      </c>
      <c r="O1123" s="5">
        <v>0</v>
      </c>
      <c r="P1123" s="5">
        <v>0</v>
      </c>
      <c r="Q1123" s="1" t="s">
        <v>93</v>
      </c>
      <c r="R1123" s="5">
        <v>0</v>
      </c>
      <c r="S1123" s="5" t="s">
        <v>93</v>
      </c>
      <c r="T1123" s="5" t="s">
        <v>93</v>
      </c>
      <c r="U1123" s="5" t="s">
        <v>93</v>
      </c>
      <c r="V1123" s="5" t="s">
        <v>93</v>
      </c>
      <c r="W1123" s="5" t="s">
        <v>93</v>
      </c>
      <c r="X1123" s="5">
        <v>0</v>
      </c>
    </row>
    <row r="1124" spans="1:24" hidden="1" x14ac:dyDescent="0.25">
      <c r="A1124" s="5" t="s">
        <v>2920</v>
      </c>
      <c r="B1124" s="5" t="s">
        <v>2921</v>
      </c>
      <c r="C1124" s="5" t="s">
        <v>2911</v>
      </c>
      <c r="D1124" s="5">
        <v>244</v>
      </c>
      <c r="E1124" s="5" t="s">
        <v>458</v>
      </c>
      <c r="F1124" s="5" t="s">
        <v>397</v>
      </c>
      <c r="G1124" s="5" t="s">
        <v>459</v>
      </c>
      <c r="H1124" s="5" t="s">
        <v>402</v>
      </c>
      <c r="I1124" s="5" t="s">
        <v>23</v>
      </c>
      <c r="J1124" s="5">
        <v>11</v>
      </c>
      <c r="K1124" s="5">
        <v>2018</v>
      </c>
      <c r="L1124" s="5" t="s">
        <v>89</v>
      </c>
      <c r="M1124" s="5" t="s">
        <v>90</v>
      </c>
      <c r="N1124" s="5" t="s">
        <v>91</v>
      </c>
      <c r="O1124" s="5">
        <v>85.969230769230776</v>
      </c>
      <c r="P1124" s="5">
        <v>0</v>
      </c>
      <c r="Q1124" s="1">
        <v>0</v>
      </c>
      <c r="R1124" s="5">
        <v>-74.969230769230776</v>
      </c>
      <c r="S1124" s="5">
        <v>-0.87204724409448819</v>
      </c>
      <c r="T1124" s="5" t="s">
        <v>93</v>
      </c>
      <c r="U1124" s="5" t="s">
        <v>93</v>
      </c>
      <c r="V1124" s="5" t="s">
        <v>93</v>
      </c>
      <c r="W1124" s="5" t="s">
        <v>93</v>
      </c>
      <c r="X1124" s="5">
        <v>85.969230769230776</v>
      </c>
    </row>
    <row r="1125" spans="1:24" hidden="1" x14ac:dyDescent="0.25">
      <c r="A1125" s="5" t="s">
        <v>2922</v>
      </c>
      <c r="B1125" s="5" t="s">
        <v>2923</v>
      </c>
      <c r="C1125" s="5" t="s">
        <v>2911</v>
      </c>
      <c r="D1125" s="5">
        <v>244</v>
      </c>
      <c r="E1125" s="5" t="s">
        <v>458</v>
      </c>
      <c r="F1125" s="5" t="s">
        <v>397</v>
      </c>
      <c r="G1125" s="5" t="s">
        <v>459</v>
      </c>
      <c r="H1125" s="5" t="s">
        <v>402</v>
      </c>
      <c r="I1125" s="5" t="s">
        <v>12</v>
      </c>
      <c r="J1125" s="5">
        <v>0</v>
      </c>
      <c r="K1125" s="5">
        <v>2018</v>
      </c>
      <c r="L1125" s="5" t="s">
        <v>89</v>
      </c>
      <c r="M1125" s="5" t="s">
        <v>90</v>
      </c>
      <c r="N1125" s="5" t="s">
        <v>91</v>
      </c>
      <c r="O1125" s="5">
        <v>0</v>
      </c>
      <c r="P1125" s="5">
        <v>0</v>
      </c>
      <c r="Q1125" s="1" t="s">
        <v>93</v>
      </c>
      <c r="R1125" s="5">
        <v>0</v>
      </c>
      <c r="S1125" s="5" t="s">
        <v>93</v>
      </c>
      <c r="T1125" s="5" t="s">
        <v>93</v>
      </c>
      <c r="U1125" s="5" t="s">
        <v>93</v>
      </c>
      <c r="V1125" s="5" t="s">
        <v>93</v>
      </c>
      <c r="W1125" s="5" t="s">
        <v>93</v>
      </c>
      <c r="X1125" s="5">
        <v>0</v>
      </c>
    </row>
    <row r="1126" spans="1:24" hidden="1" x14ac:dyDescent="0.25">
      <c r="A1126" s="5" t="s">
        <v>2924</v>
      </c>
      <c r="B1126" s="5" t="s">
        <v>2925</v>
      </c>
      <c r="C1126" s="5" t="s">
        <v>2911</v>
      </c>
      <c r="D1126" s="5">
        <v>244</v>
      </c>
      <c r="E1126" s="5" t="s">
        <v>458</v>
      </c>
      <c r="F1126" s="5" t="s">
        <v>397</v>
      </c>
      <c r="G1126" s="5" t="s">
        <v>459</v>
      </c>
      <c r="H1126" s="5" t="s">
        <v>402</v>
      </c>
      <c r="I1126" s="5" t="s">
        <v>20</v>
      </c>
      <c r="J1126" s="5">
        <v>55</v>
      </c>
      <c r="K1126" s="5">
        <v>2018</v>
      </c>
      <c r="L1126" s="5" t="s">
        <v>89</v>
      </c>
      <c r="M1126" s="5" t="s">
        <v>90</v>
      </c>
      <c r="N1126" s="5" t="s">
        <v>91</v>
      </c>
      <c r="O1126" s="5">
        <v>429.84615384615381</v>
      </c>
      <c r="P1126" s="5">
        <v>0</v>
      </c>
      <c r="Q1126" s="1">
        <v>0</v>
      </c>
      <c r="R1126" s="5">
        <v>-374.84615384615381</v>
      </c>
      <c r="S1126" s="5">
        <v>-0.87204724409448819</v>
      </c>
      <c r="T1126" s="5" t="s">
        <v>93</v>
      </c>
      <c r="U1126" s="5" t="s">
        <v>93</v>
      </c>
      <c r="V1126" s="5" t="s">
        <v>93</v>
      </c>
      <c r="W1126" s="5" t="s">
        <v>93</v>
      </c>
      <c r="X1126" s="5">
        <v>429.84615384615381</v>
      </c>
    </row>
    <row r="1127" spans="1:24" hidden="1" x14ac:dyDescent="0.25">
      <c r="A1127" s="5" t="s">
        <v>2926</v>
      </c>
      <c r="B1127" s="5" t="s">
        <v>2927</v>
      </c>
      <c r="C1127" s="5" t="s">
        <v>2911</v>
      </c>
      <c r="D1127" s="5">
        <v>244</v>
      </c>
      <c r="E1127" s="5" t="s">
        <v>458</v>
      </c>
      <c r="F1127" s="5" t="s">
        <v>397</v>
      </c>
      <c r="G1127" s="5" t="s">
        <v>459</v>
      </c>
      <c r="H1127" s="5" t="s">
        <v>402</v>
      </c>
      <c r="I1127" s="5" t="s">
        <v>13</v>
      </c>
      <c r="J1127" s="5">
        <v>129</v>
      </c>
      <c r="K1127" s="5">
        <v>2018</v>
      </c>
      <c r="L1127" s="5" t="s">
        <v>89</v>
      </c>
      <c r="M1127" s="5" t="s">
        <v>90</v>
      </c>
      <c r="N1127" s="5" t="s">
        <v>91</v>
      </c>
      <c r="O1127" s="5">
        <v>1008.1846153846154</v>
      </c>
      <c r="P1127" s="5">
        <v>0</v>
      </c>
      <c r="Q1127" s="1">
        <v>0</v>
      </c>
      <c r="R1127" s="5">
        <v>-879.18461538461543</v>
      </c>
      <c r="S1127" s="5">
        <v>-0.87204724409448819</v>
      </c>
      <c r="T1127" s="5" t="s">
        <v>93</v>
      </c>
      <c r="U1127" s="5" t="s">
        <v>93</v>
      </c>
      <c r="V1127" s="5" t="s">
        <v>93</v>
      </c>
      <c r="W1127" s="5" t="s">
        <v>93</v>
      </c>
      <c r="X1127" s="5">
        <v>1008.1846153846154</v>
      </c>
    </row>
    <row r="1128" spans="1:24" hidden="1" x14ac:dyDescent="0.25">
      <c r="A1128" s="5" t="s">
        <v>2928</v>
      </c>
      <c r="B1128" s="5" t="s">
        <v>2929</v>
      </c>
      <c r="C1128" s="5" t="s">
        <v>2911</v>
      </c>
      <c r="D1128" s="5">
        <v>244</v>
      </c>
      <c r="E1128" s="5" t="s">
        <v>458</v>
      </c>
      <c r="F1128" s="5" t="s">
        <v>397</v>
      </c>
      <c r="G1128" s="5" t="s">
        <v>459</v>
      </c>
      <c r="H1128" s="5" t="s">
        <v>402</v>
      </c>
      <c r="I1128" s="5" t="s">
        <v>9</v>
      </c>
      <c r="J1128" s="5">
        <v>1</v>
      </c>
      <c r="K1128" s="5">
        <v>2018</v>
      </c>
      <c r="L1128" s="5" t="s">
        <v>89</v>
      </c>
      <c r="M1128" s="5" t="s">
        <v>90</v>
      </c>
      <c r="N1128" s="5" t="s">
        <v>91</v>
      </c>
      <c r="O1128" s="5">
        <v>7.815384615384616</v>
      </c>
      <c r="P1128" s="5">
        <v>0</v>
      </c>
      <c r="Q1128" s="1">
        <v>0</v>
      </c>
      <c r="R1128" s="5">
        <v>-6.815384615384616</v>
      </c>
      <c r="S1128" s="5">
        <v>-0.87204724409448819</v>
      </c>
      <c r="T1128" s="5" t="s">
        <v>93</v>
      </c>
      <c r="U1128" s="5" t="s">
        <v>93</v>
      </c>
      <c r="V1128" s="5" t="s">
        <v>93</v>
      </c>
      <c r="W1128" s="5" t="s">
        <v>93</v>
      </c>
      <c r="X1128" s="5">
        <v>7.815384615384616</v>
      </c>
    </row>
    <row r="1129" spans="1:24" hidden="1" x14ac:dyDescent="0.25">
      <c r="A1129" s="5" t="s">
        <v>2930</v>
      </c>
      <c r="B1129" s="5" t="s">
        <v>2931</v>
      </c>
      <c r="C1129" s="5" t="s">
        <v>2911</v>
      </c>
      <c r="D1129" s="5">
        <v>244</v>
      </c>
      <c r="E1129" s="5" t="s">
        <v>458</v>
      </c>
      <c r="F1129" s="5" t="s">
        <v>397</v>
      </c>
      <c r="G1129" s="5" t="s">
        <v>459</v>
      </c>
      <c r="H1129" s="5" t="s">
        <v>402</v>
      </c>
      <c r="I1129" s="5" t="s">
        <v>95</v>
      </c>
      <c r="J1129" s="5">
        <v>1004</v>
      </c>
      <c r="K1129" s="5">
        <v>2018</v>
      </c>
      <c r="L1129" s="5" t="s">
        <v>89</v>
      </c>
      <c r="M1129" s="5" t="s">
        <v>90</v>
      </c>
      <c r="N1129" s="5" t="s">
        <v>91</v>
      </c>
      <c r="O1129" s="5">
        <v>7846.6461538461535</v>
      </c>
      <c r="P1129" s="5">
        <v>0</v>
      </c>
      <c r="Q1129" s="1">
        <v>0</v>
      </c>
      <c r="R1129" s="5">
        <v>-6842.6461538461535</v>
      </c>
      <c r="S1129" s="5">
        <v>-0.87204724409448819</v>
      </c>
      <c r="T1129" s="5" t="s">
        <v>93</v>
      </c>
      <c r="U1129" s="5" t="s">
        <v>93</v>
      </c>
      <c r="V1129" s="5" t="s">
        <v>93</v>
      </c>
      <c r="W1129" s="5" t="s">
        <v>93</v>
      </c>
      <c r="X1129" s="5">
        <v>7846.6461538461535</v>
      </c>
    </row>
    <row r="1130" spans="1:24" hidden="1" x14ac:dyDescent="0.25">
      <c r="A1130" s="5" t="s">
        <v>2932</v>
      </c>
      <c r="B1130" s="5" t="s">
        <v>2933</v>
      </c>
      <c r="C1130" s="5" t="s">
        <v>2911</v>
      </c>
      <c r="D1130" s="5">
        <v>244</v>
      </c>
      <c r="E1130" s="5" t="s">
        <v>458</v>
      </c>
      <c r="F1130" s="5" t="s">
        <v>397</v>
      </c>
      <c r="G1130" s="5" t="s">
        <v>459</v>
      </c>
      <c r="H1130" s="5" t="s">
        <v>402</v>
      </c>
      <c r="I1130" s="5" t="s">
        <v>71</v>
      </c>
      <c r="J1130" s="5">
        <v>6500</v>
      </c>
      <c r="K1130" s="5">
        <v>2018</v>
      </c>
      <c r="L1130" s="5" t="s">
        <v>89</v>
      </c>
      <c r="M1130" s="5" t="s">
        <v>90</v>
      </c>
      <c r="N1130" s="5" t="s">
        <v>91</v>
      </c>
      <c r="O1130" s="5">
        <v>50800</v>
      </c>
      <c r="P1130" s="5">
        <v>0</v>
      </c>
      <c r="Q1130" s="1">
        <v>0</v>
      </c>
      <c r="R1130" s="5">
        <v>-44300</v>
      </c>
      <c r="S1130" s="5">
        <v>-0.87204724409448819</v>
      </c>
      <c r="T1130" s="5" t="s">
        <v>93</v>
      </c>
      <c r="U1130" s="5" t="s">
        <v>93</v>
      </c>
      <c r="V1130" s="5" t="s">
        <v>93</v>
      </c>
      <c r="W1130" s="5" t="s">
        <v>93</v>
      </c>
      <c r="X1130" s="5">
        <v>50800</v>
      </c>
    </row>
    <row r="1131" spans="1:24" hidden="1" x14ac:dyDescent="0.25">
      <c r="A1131" s="5" t="s">
        <v>2934</v>
      </c>
      <c r="B1131" s="5" t="s">
        <v>2935</v>
      </c>
      <c r="C1131" s="5" t="s">
        <v>2936</v>
      </c>
      <c r="D1131" s="5">
        <v>245</v>
      </c>
      <c r="E1131" s="5" t="s">
        <v>460</v>
      </c>
      <c r="F1131" s="5" t="s">
        <v>397</v>
      </c>
      <c r="G1131" s="5" t="s">
        <v>461</v>
      </c>
      <c r="H1131" s="5" t="s">
        <v>402</v>
      </c>
      <c r="I1131" s="5" t="s">
        <v>11</v>
      </c>
      <c r="J1131" s="5">
        <v>8</v>
      </c>
      <c r="K1131" s="5">
        <v>2018</v>
      </c>
      <c r="L1131" s="5" t="s">
        <v>89</v>
      </c>
      <c r="M1131" s="5" t="s">
        <v>90</v>
      </c>
      <c r="N1131" s="5" t="s">
        <v>91</v>
      </c>
      <c r="O1131" s="5" t="s">
        <v>92</v>
      </c>
      <c r="P1131" s="5" t="s">
        <v>93</v>
      </c>
      <c r="Q1131" s="1" t="s">
        <v>93</v>
      </c>
      <c r="R1131" s="5" t="s">
        <v>93</v>
      </c>
      <c r="S1131" s="5" t="s">
        <v>93</v>
      </c>
      <c r="T1131" s="5" t="s">
        <v>93</v>
      </c>
      <c r="U1131" s="5" t="s">
        <v>93</v>
      </c>
      <c r="V1131" s="5" t="s">
        <v>93</v>
      </c>
      <c r="W1131" s="5" t="s">
        <v>93</v>
      </c>
      <c r="X1131" s="5">
        <v>8</v>
      </c>
    </row>
    <row r="1132" spans="1:24" hidden="1" x14ac:dyDescent="0.25">
      <c r="A1132" s="5" t="s">
        <v>2937</v>
      </c>
      <c r="B1132" s="5" t="s">
        <v>2938</v>
      </c>
      <c r="C1132" s="5" t="s">
        <v>2936</v>
      </c>
      <c r="D1132" s="5">
        <v>245</v>
      </c>
      <c r="E1132" s="5" t="s">
        <v>460</v>
      </c>
      <c r="F1132" s="5" t="s">
        <v>397</v>
      </c>
      <c r="G1132" s="5" t="s">
        <v>461</v>
      </c>
      <c r="H1132" s="5" t="s">
        <v>402</v>
      </c>
      <c r="I1132" s="5" t="s">
        <v>14</v>
      </c>
      <c r="J1132" s="5">
        <v>1630</v>
      </c>
      <c r="K1132" s="5">
        <v>2018</v>
      </c>
      <c r="L1132" s="5" t="s">
        <v>89</v>
      </c>
      <c r="M1132" s="5" t="s">
        <v>90</v>
      </c>
      <c r="N1132" s="5" t="s">
        <v>91</v>
      </c>
      <c r="O1132" s="5" t="s">
        <v>92</v>
      </c>
      <c r="P1132" s="5" t="s">
        <v>93</v>
      </c>
      <c r="Q1132" s="1" t="s">
        <v>93</v>
      </c>
      <c r="R1132" s="5" t="s">
        <v>93</v>
      </c>
      <c r="S1132" s="5" t="s">
        <v>93</v>
      </c>
      <c r="T1132" s="5" t="s">
        <v>93</v>
      </c>
      <c r="U1132" s="5" t="s">
        <v>93</v>
      </c>
      <c r="V1132" s="5" t="s">
        <v>93</v>
      </c>
      <c r="W1132" s="5" t="s">
        <v>93</v>
      </c>
      <c r="X1132" s="5">
        <v>1630</v>
      </c>
    </row>
    <row r="1133" spans="1:24" hidden="1" x14ac:dyDescent="0.25">
      <c r="A1133" s="5" t="s">
        <v>2939</v>
      </c>
      <c r="B1133" s="5" t="s">
        <v>2940</v>
      </c>
      <c r="C1133" s="5" t="s">
        <v>2936</v>
      </c>
      <c r="D1133" s="5">
        <v>245</v>
      </c>
      <c r="E1133" s="5" t="s">
        <v>460</v>
      </c>
      <c r="F1133" s="5" t="s">
        <v>397</v>
      </c>
      <c r="G1133" s="5" t="s">
        <v>461</v>
      </c>
      <c r="H1133" s="5" t="s">
        <v>402</v>
      </c>
      <c r="I1133" s="5" t="s">
        <v>71</v>
      </c>
      <c r="J1133" s="5" t="s">
        <v>124</v>
      </c>
      <c r="K1133" s="5">
        <v>2018</v>
      </c>
      <c r="L1133" s="5" t="s">
        <v>89</v>
      </c>
      <c r="M1133" s="5" t="s">
        <v>90</v>
      </c>
      <c r="N1133" s="5" t="s">
        <v>91</v>
      </c>
      <c r="O1133" s="5" t="s">
        <v>92</v>
      </c>
      <c r="P1133" s="5" t="s">
        <v>93</v>
      </c>
      <c r="Q1133" s="1" t="s">
        <v>93</v>
      </c>
      <c r="R1133" s="5" t="s">
        <v>93</v>
      </c>
      <c r="S1133" s="5" t="s">
        <v>93</v>
      </c>
      <c r="T1133" s="5" t="s">
        <v>93</v>
      </c>
      <c r="U1133" s="5" t="s">
        <v>93</v>
      </c>
      <c r="V1133" s="5" t="s">
        <v>93</v>
      </c>
      <c r="W1133" s="5" t="s">
        <v>93</v>
      </c>
      <c r="X1133" s="5" t="s">
        <v>124</v>
      </c>
    </row>
    <row r="1134" spans="1:24" hidden="1" x14ac:dyDescent="0.25">
      <c r="A1134" s="5" t="s">
        <v>2941</v>
      </c>
      <c r="B1134" s="5" t="s">
        <v>2942</v>
      </c>
      <c r="C1134" s="5" t="s">
        <v>2936</v>
      </c>
      <c r="D1134" s="5">
        <v>245</v>
      </c>
      <c r="E1134" s="5" t="s">
        <v>460</v>
      </c>
      <c r="F1134" s="5" t="s">
        <v>397</v>
      </c>
      <c r="G1134" s="5" t="s">
        <v>461</v>
      </c>
      <c r="H1134" s="5" t="s">
        <v>402</v>
      </c>
      <c r="I1134" s="5" t="s">
        <v>9</v>
      </c>
      <c r="J1134" s="5">
        <v>12</v>
      </c>
      <c r="K1134" s="5">
        <v>2018</v>
      </c>
      <c r="L1134" s="5" t="s">
        <v>89</v>
      </c>
      <c r="M1134" s="5" t="s">
        <v>90</v>
      </c>
      <c r="N1134" s="5" t="s">
        <v>91</v>
      </c>
      <c r="O1134" s="5" t="s">
        <v>92</v>
      </c>
      <c r="P1134" s="5" t="s">
        <v>93</v>
      </c>
      <c r="Q1134" s="1" t="s">
        <v>93</v>
      </c>
      <c r="R1134" s="5" t="s">
        <v>93</v>
      </c>
      <c r="S1134" s="5" t="s">
        <v>93</v>
      </c>
      <c r="T1134" s="5" t="s">
        <v>93</v>
      </c>
      <c r="U1134" s="5" t="s">
        <v>93</v>
      </c>
      <c r="V1134" s="5" t="s">
        <v>93</v>
      </c>
      <c r="W1134" s="5" t="s">
        <v>93</v>
      </c>
      <c r="X1134" s="5">
        <v>12</v>
      </c>
    </row>
    <row r="1135" spans="1:24" hidden="1" x14ac:dyDescent="0.25">
      <c r="A1135" s="5" t="s">
        <v>2943</v>
      </c>
      <c r="B1135" s="5" t="s">
        <v>2944</v>
      </c>
      <c r="C1135" s="5" t="s">
        <v>2936</v>
      </c>
      <c r="D1135" s="5">
        <v>245</v>
      </c>
      <c r="E1135" s="5" t="s">
        <v>460</v>
      </c>
      <c r="F1135" s="5" t="s">
        <v>397</v>
      </c>
      <c r="G1135" s="5" t="s">
        <v>461</v>
      </c>
      <c r="H1135" s="5" t="s">
        <v>402</v>
      </c>
      <c r="I1135" s="5" t="s">
        <v>95</v>
      </c>
      <c r="J1135" s="5">
        <v>1650</v>
      </c>
      <c r="K1135" s="5">
        <v>2018</v>
      </c>
      <c r="L1135" s="5" t="s">
        <v>89</v>
      </c>
      <c r="M1135" s="5" t="s">
        <v>90</v>
      </c>
      <c r="N1135" s="5" t="s">
        <v>91</v>
      </c>
      <c r="O1135" s="5" t="s">
        <v>92</v>
      </c>
      <c r="P1135" s="5" t="s">
        <v>93</v>
      </c>
      <c r="Q1135" s="1" t="s">
        <v>93</v>
      </c>
      <c r="R1135" s="5" t="s">
        <v>93</v>
      </c>
      <c r="S1135" s="5" t="s">
        <v>93</v>
      </c>
      <c r="T1135" s="5" t="s">
        <v>93</v>
      </c>
      <c r="U1135" s="5" t="s">
        <v>93</v>
      </c>
      <c r="V1135" s="5" t="s">
        <v>93</v>
      </c>
      <c r="W1135" s="5" t="s">
        <v>93</v>
      </c>
      <c r="X1135" s="5">
        <v>1650</v>
      </c>
    </row>
    <row r="1136" spans="1:24" hidden="1" x14ac:dyDescent="0.25">
      <c r="A1136" s="5" t="s">
        <v>2945</v>
      </c>
      <c r="B1136" s="5" t="s">
        <v>2946</v>
      </c>
      <c r="C1136" s="5" t="s">
        <v>2947</v>
      </c>
      <c r="D1136" s="5">
        <v>249</v>
      </c>
      <c r="E1136" s="5" t="s">
        <v>463</v>
      </c>
      <c r="F1136" s="5" t="s">
        <v>49</v>
      </c>
      <c r="G1136" s="5" t="s">
        <v>182</v>
      </c>
      <c r="H1136" s="5" t="s">
        <v>208</v>
      </c>
      <c r="I1136" s="5" t="s">
        <v>16</v>
      </c>
      <c r="J1136" s="5">
        <v>89</v>
      </c>
      <c r="K1136" s="5">
        <v>2018</v>
      </c>
      <c r="L1136" s="5" t="s">
        <v>89</v>
      </c>
      <c r="M1136" s="5" t="s">
        <v>90</v>
      </c>
      <c r="N1136" s="5" t="s">
        <v>91</v>
      </c>
      <c r="O1136" s="5">
        <v>68.29661692494102</v>
      </c>
      <c r="P1136" s="5">
        <v>20.70338307505898</v>
      </c>
      <c r="Q1136" s="1">
        <v>0.30313921841563984</v>
      </c>
      <c r="R1136" s="5">
        <v>20.70338307505898</v>
      </c>
      <c r="S1136" s="5">
        <v>0.30313921841563984</v>
      </c>
      <c r="T1136" s="5" t="s">
        <v>93</v>
      </c>
      <c r="U1136" s="5" t="s">
        <v>93</v>
      </c>
      <c r="V1136" s="5" t="s">
        <v>93</v>
      </c>
      <c r="W1136" s="5" t="s">
        <v>93</v>
      </c>
      <c r="X1136" s="5">
        <v>68.29661692494102</v>
      </c>
    </row>
    <row r="1137" spans="1:25" hidden="1" x14ac:dyDescent="0.25">
      <c r="A1137" s="5" t="s">
        <v>2948</v>
      </c>
      <c r="B1137" s="5" t="s">
        <v>2949</v>
      </c>
      <c r="C1137" s="5" t="s">
        <v>2947</v>
      </c>
      <c r="D1137" s="5">
        <v>249</v>
      </c>
      <c r="E1137" s="5" t="s">
        <v>463</v>
      </c>
      <c r="F1137" s="5" t="s">
        <v>49</v>
      </c>
      <c r="G1137" s="5" t="s">
        <v>182</v>
      </c>
      <c r="H1137" s="5" t="s">
        <v>208</v>
      </c>
      <c r="I1137" s="5" t="s">
        <v>15</v>
      </c>
      <c r="J1137" s="5">
        <v>11520</v>
      </c>
      <c r="K1137" s="5">
        <v>2018</v>
      </c>
      <c r="L1137" s="5" t="s">
        <v>89</v>
      </c>
      <c r="M1137" s="5" t="s">
        <v>90</v>
      </c>
      <c r="N1137" s="5" t="s">
        <v>91</v>
      </c>
      <c r="O1137" s="5">
        <v>8840.1913143294441</v>
      </c>
      <c r="P1137" s="5">
        <v>2679.8086856705559</v>
      </c>
      <c r="Q1137" s="1">
        <v>0.30313921841563984</v>
      </c>
      <c r="R1137" s="5">
        <v>2679.8086856705559</v>
      </c>
      <c r="S1137" s="5">
        <v>0.30313921841563984</v>
      </c>
      <c r="T1137" s="5" t="s">
        <v>93</v>
      </c>
      <c r="U1137" s="5" t="s">
        <v>93</v>
      </c>
      <c r="V1137" s="5" t="s">
        <v>93</v>
      </c>
      <c r="W1137" s="5" t="s">
        <v>93</v>
      </c>
      <c r="X1137" s="5">
        <v>8840.1913143294441</v>
      </c>
    </row>
    <row r="1138" spans="1:25" hidden="1" x14ac:dyDescent="0.25">
      <c r="A1138" s="5" t="s">
        <v>2950</v>
      </c>
      <c r="B1138" s="5" t="s">
        <v>2951</v>
      </c>
      <c r="C1138" s="5" t="s">
        <v>2947</v>
      </c>
      <c r="D1138" s="5">
        <v>249</v>
      </c>
      <c r="E1138" s="5" t="s">
        <v>463</v>
      </c>
      <c r="F1138" s="5" t="s">
        <v>49</v>
      </c>
      <c r="G1138" s="5" t="s">
        <v>182</v>
      </c>
      <c r="H1138" s="5" t="s">
        <v>208</v>
      </c>
      <c r="I1138" s="5" t="s">
        <v>14</v>
      </c>
      <c r="J1138" s="5">
        <v>59</v>
      </c>
      <c r="K1138" s="5">
        <v>2018</v>
      </c>
      <c r="L1138" s="5" t="s">
        <v>89</v>
      </c>
      <c r="M1138" s="5" t="s">
        <v>90</v>
      </c>
      <c r="N1138" s="5" t="s">
        <v>91</v>
      </c>
      <c r="O1138" s="5">
        <v>45.275285377208093</v>
      </c>
      <c r="P1138" s="5">
        <v>13.724714622791907</v>
      </c>
      <c r="Q1138" s="1">
        <v>0.30313921841563979</v>
      </c>
      <c r="R1138" s="5">
        <v>13.724714622791907</v>
      </c>
      <c r="S1138" s="5">
        <v>0.30313921841563979</v>
      </c>
      <c r="T1138" s="5" t="s">
        <v>93</v>
      </c>
      <c r="U1138" s="5" t="s">
        <v>93</v>
      </c>
      <c r="V1138" s="5" t="s">
        <v>93</v>
      </c>
      <c r="W1138" s="5" t="s">
        <v>93</v>
      </c>
      <c r="X1138" s="5">
        <v>45.275285377208093</v>
      </c>
    </row>
    <row r="1139" spans="1:25" hidden="1" x14ac:dyDescent="0.25">
      <c r="A1139" s="5" t="s">
        <v>2952</v>
      </c>
      <c r="B1139" s="5" t="s">
        <v>2953</v>
      </c>
      <c r="C1139" s="5" t="s">
        <v>2947</v>
      </c>
      <c r="D1139" s="5">
        <v>249</v>
      </c>
      <c r="E1139" s="5" t="s">
        <v>463</v>
      </c>
      <c r="F1139" s="5" t="s">
        <v>49</v>
      </c>
      <c r="G1139" s="5" t="s">
        <v>182</v>
      </c>
      <c r="H1139" s="5" t="s">
        <v>208</v>
      </c>
      <c r="I1139" s="5" t="s">
        <v>7</v>
      </c>
      <c r="J1139" s="5">
        <v>617</v>
      </c>
      <c r="K1139" s="5">
        <v>2018</v>
      </c>
      <c r="L1139" s="5" t="s">
        <v>89</v>
      </c>
      <c r="M1139" s="5" t="s">
        <v>90</v>
      </c>
      <c r="N1139" s="5" t="s">
        <v>91</v>
      </c>
      <c r="O1139" s="5">
        <v>473.47205216504045</v>
      </c>
      <c r="P1139" s="5">
        <v>143.52794783495955</v>
      </c>
      <c r="Q1139" s="1">
        <v>0.30313921841564012</v>
      </c>
      <c r="R1139" s="5">
        <v>143.52794783495955</v>
      </c>
      <c r="S1139" s="5">
        <v>0.30313921841564012</v>
      </c>
      <c r="T1139" s="5" t="s">
        <v>93</v>
      </c>
      <c r="U1139" s="5" t="s">
        <v>93</v>
      </c>
      <c r="V1139" s="5" t="s">
        <v>93</v>
      </c>
      <c r="W1139" s="5" t="s">
        <v>93</v>
      </c>
      <c r="X1139" s="5">
        <v>473.47205216504045</v>
      </c>
    </row>
    <row r="1140" spans="1:25" hidden="1" x14ac:dyDescent="0.25">
      <c r="A1140" s="5" t="s">
        <v>2954</v>
      </c>
      <c r="B1140" s="5" t="s">
        <v>2955</v>
      </c>
      <c r="C1140" s="5" t="s">
        <v>2947</v>
      </c>
      <c r="D1140" s="5">
        <v>249</v>
      </c>
      <c r="E1140" s="5" t="s">
        <v>463</v>
      </c>
      <c r="F1140" s="5" t="s">
        <v>49</v>
      </c>
      <c r="G1140" s="5" t="s">
        <v>182</v>
      </c>
      <c r="H1140" s="5" t="s">
        <v>208</v>
      </c>
      <c r="I1140" s="5" t="s">
        <v>12</v>
      </c>
      <c r="J1140" s="5">
        <v>2215</v>
      </c>
      <c r="K1140" s="5">
        <v>2018</v>
      </c>
      <c r="L1140" s="5" t="s">
        <v>89</v>
      </c>
      <c r="M1140" s="5" t="s">
        <v>90</v>
      </c>
      <c r="N1140" s="5" t="s">
        <v>91</v>
      </c>
      <c r="O1140" s="5">
        <v>1699.7416459409476</v>
      </c>
      <c r="P1140" s="5">
        <v>515.25835405905241</v>
      </c>
      <c r="Q1140" s="1">
        <v>0.30313921841564001</v>
      </c>
      <c r="R1140" s="5">
        <v>515.25835405905241</v>
      </c>
      <c r="S1140" s="5">
        <v>0.30313921841564001</v>
      </c>
      <c r="T1140" s="5" t="s">
        <v>93</v>
      </c>
      <c r="U1140" s="5" t="s">
        <v>93</v>
      </c>
      <c r="V1140" s="5" t="s">
        <v>93</v>
      </c>
      <c r="W1140" s="5" t="s">
        <v>93</v>
      </c>
      <c r="X1140" s="5">
        <v>1699.7416459409476</v>
      </c>
    </row>
    <row r="1141" spans="1:25" hidden="1" x14ac:dyDescent="0.25">
      <c r="A1141" s="5" t="s">
        <v>2956</v>
      </c>
      <c r="B1141" s="5" t="s">
        <v>2957</v>
      </c>
      <c r="C1141" s="5" t="s">
        <v>2947</v>
      </c>
      <c r="D1141" s="5">
        <v>249</v>
      </c>
      <c r="E1141" s="5" t="s">
        <v>463</v>
      </c>
      <c r="F1141" s="5" t="s">
        <v>49</v>
      </c>
      <c r="G1141" s="5" t="s">
        <v>182</v>
      </c>
      <c r="H1141" s="5" t="s">
        <v>208</v>
      </c>
      <c r="I1141" s="5" t="s">
        <v>95</v>
      </c>
      <c r="J1141" s="5">
        <v>14500</v>
      </c>
      <c r="K1141" s="5">
        <v>2018</v>
      </c>
      <c r="L1141" s="5" t="s">
        <v>89</v>
      </c>
      <c r="M1141" s="5" t="s">
        <v>90</v>
      </c>
      <c r="N1141" s="5" t="s">
        <v>91</v>
      </c>
      <c r="O1141" s="5">
        <v>11126.976914737581</v>
      </c>
      <c r="P1141" s="5">
        <v>3373.023085262419</v>
      </c>
      <c r="Q1141" s="1">
        <v>0.30313921841563995</v>
      </c>
      <c r="R1141" s="5">
        <v>3373.023085262419</v>
      </c>
      <c r="S1141" s="5">
        <v>0.30313921841563995</v>
      </c>
      <c r="T1141" s="5" t="s">
        <v>93</v>
      </c>
      <c r="U1141" s="5" t="s">
        <v>93</v>
      </c>
      <c r="V1141" s="5" t="s">
        <v>93</v>
      </c>
      <c r="W1141" s="5" t="s">
        <v>93</v>
      </c>
      <c r="X1141" s="5">
        <v>11126.976914737581</v>
      </c>
    </row>
    <row r="1142" spans="1:25" hidden="1" x14ac:dyDescent="0.25">
      <c r="A1142" s="5" t="s">
        <v>2958</v>
      </c>
      <c r="B1142" s="5" t="s">
        <v>2959</v>
      </c>
      <c r="C1142" s="5" t="s">
        <v>2947</v>
      </c>
      <c r="D1142" s="5">
        <v>249</v>
      </c>
      <c r="E1142" s="5" t="s">
        <v>463</v>
      </c>
      <c r="F1142" s="5" t="s">
        <v>49</v>
      </c>
      <c r="G1142" s="5" t="s">
        <v>182</v>
      </c>
      <c r="H1142" s="5" t="s">
        <v>208</v>
      </c>
      <c r="I1142" s="5" t="s">
        <v>71</v>
      </c>
      <c r="J1142" s="5">
        <v>14796</v>
      </c>
      <c r="K1142" s="5">
        <v>2018</v>
      </c>
      <c r="L1142" s="5" t="s">
        <v>89</v>
      </c>
      <c r="M1142" s="5" t="s">
        <v>90</v>
      </c>
      <c r="N1142" s="5" t="s">
        <v>91</v>
      </c>
      <c r="O1142" s="5">
        <v>11354.120719341878</v>
      </c>
      <c r="P1142" s="5">
        <v>3441.8792806581223</v>
      </c>
      <c r="Q1142" s="1">
        <v>0.30313921841564012</v>
      </c>
      <c r="R1142" s="5">
        <v>3441.8792806581223</v>
      </c>
      <c r="S1142" s="5">
        <v>0.30313921841564012</v>
      </c>
      <c r="T1142" s="5" t="s">
        <v>93</v>
      </c>
      <c r="U1142" s="5" t="s">
        <v>93</v>
      </c>
      <c r="V1142" s="5" t="s">
        <v>93</v>
      </c>
      <c r="W1142" s="5" t="s">
        <v>93</v>
      </c>
      <c r="X1142" s="5">
        <v>11354.120719341878</v>
      </c>
    </row>
    <row r="1143" spans="1:25" hidden="1" x14ac:dyDescent="0.25">
      <c r="A1143" s="5" t="s">
        <v>2960</v>
      </c>
      <c r="B1143" s="5" t="s">
        <v>2961</v>
      </c>
      <c r="C1143" s="5" t="s">
        <v>2962</v>
      </c>
      <c r="D1143" s="5">
        <v>250</v>
      </c>
      <c r="E1143" s="5" t="s">
        <v>471</v>
      </c>
      <c r="F1143" s="5" t="s">
        <v>49</v>
      </c>
      <c r="G1143" s="5" t="s">
        <v>178</v>
      </c>
      <c r="H1143" s="5" t="s">
        <v>178</v>
      </c>
      <c r="I1143" s="5" t="s">
        <v>15</v>
      </c>
      <c r="J1143" s="5">
        <v>1306</v>
      </c>
      <c r="K1143" s="5">
        <v>2018</v>
      </c>
      <c r="L1143" s="5" t="s">
        <v>89</v>
      </c>
      <c r="M1143" s="5" t="s">
        <v>90</v>
      </c>
      <c r="N1143" s="5" t="s">
        <v>91</v>
      </c>
      <c r="O1143" s="5">
        <v>1306</v>
      </c>
      <c r="P1143" s="5">
        <v>0</v>
      </c>
      <c r="Q1143" s="1">
        <v>0</v>
      </c>
      <c r="R1143" s="5">
        <v>0</v>
      </c>
      <c r="S1143" s="5">
        <v>0</v>
      </c>
      <c r="T1143" s="5" t="s">
        <v>93</v>
      </c>
      <c r="U1143" s="5" t="s">
        <v>93</v>
      </c>
      <c r="V1143" s="5" t="s">
        <v>93</v>
      </c>
      <c r="W1143" s="5" t="s">
        <v>93</v>
      </c>
      <c r="X1143" s="5">
        <v>1306</v>
      </c>
    </row>
    <row r="1144" spans="1:25" hidden="1" x14ac:dyDescent="0.25">
      <c r="A1144" s="5" t="s">
        <v>2963</v>
      </c>
      <c r="B1144" s="5" t="s">
        <v>2964</v>
      </c>
      <c r="C1144" s="5" t="s">
        <v>2962</v>
      </c>
      <c r="D1144" s="5">
        <v>250</v>
      </c>
      <c r="E1144" s="5" t="s">
        <v>471</v>
      </c>
      <c r="F1144" s="5" t="s">
        <v>49</v>
      </c>
      <c r="G1144" s="5" t="s">
        <v>178</v>
      </c>
      <c r="H1144" s="5" t="s">
        <v>178</v>
      </c>
      <c r="I1144" s="5" t="s">
        <v>14</v>
      </c>
      <c r="J1144" s="5">
        <v>15</v>
      </c>
      <c r="K1144" s="5">
        <v>2018</v>
      </c>
      <c r="L1144" s="5" t="s">
        <v>89</v>
      </c>
      <c r="M1144" s="5" t="s">
        <v>90</v>
      </c>
      <c r="N1144" s="5" t="s">
        <v>91</v>
      </c>
      <c r="O1144" s="5">
        <v>15</v>
      </c>
      <c r="P1144" s="5">
        <v>0</v>
      </c>
      <c r="Q1144" s="1">
        <v>0</v>
      </c>
      <c r="R1144" s="5">
        <v>0</v>
      </c>
      <c r="S1144" s="5">
        <v>0</v>
      </c>
      <c r="T1144" s="5" t="s">
        <v>93</v>
      </c>
      <c r="U1144" s="5" t="s">
        <v>93</v>
      </c>
      <c r="V1144" s="5" t="s">
        <v>93</v>
      </c>
      <c r="W1144" s="5" t="s">
        <v>93</v>
      </c>
      <c r="X1144" s="5">
        <v>15</v>
      </c>
    </row>
    <row r="1145" spans="1:25" hidden="1" x14ac:dyDescent="0.25">
      <c r="A1145" s="5" t="s">
        <v>2965</v>
      </c>
      <c r="B1145" s="5" t="s">
        <v>2966</v>
      </c>
      <c r="C1145" s="5" t="s">
        <v>2962</v>
      </c>
      <c r="D1145" s="5">
        <v>250</v>
      </c>
      <c r="E1145" s="5" t="s">
        <v>471</v>
      </c>
      <c r="F1145" s="5" t="s">
        <v>49</v>
      </c>
      <c r="G1145" s="5" t="s">
        <v>178</v>
      </c>
      <c r="H1145" s="5" t="s">
        <v>178</v>
      </c>
      <c r="I1145" s="5" t="s">
        <v>7</v>
      </c>
      <c r="J1145" s="5">
        <v>146</v>
      </c>
      <c r="K1145" s="5">
        <v>2018</v>
      </c>
      <c r="L1145" s="5" t="s">
        <v>89</v>
      </c>
      <c r="M1145" s="5" t="s">
        <v>90</v>
      </c>
      <c r="N1145" s="5" t="s">
        <v>91</v>
      </c>
      <c r="O1145" s="5">
        <v>146</v>
      </c>
      <c r="P1145" s="5">
        <v>0</v>
      </c>
      <c r="Q1145" s="1">
        <v>0</v>
      </c>
      <c r="R1145" s="5">
        <v>0</v>
      </c>
      <c r="S1145" s="5">
        <v>0</v>
      </c>
      <c r="T1145" s="5" t="s">
        <v>93</v>
      </c>
      <c r="U1145" s="5" t="s">
        <v>93</v>
      </c>
      <c r="V1145" s="5" t="s">
        <v>93</v>
      </c>
      <c r="W1145" s="5" t="s">
        <v>93</v>
      </c>
      <c r="X1145" s="5">
        <v>146</v>
      </c>
    </row>
    <row r="1146" spans="1:25" hidden="1" x14ac:dyDescent="0.25">
      <c r="A1146" s="5" t="s">
        <v>2967</v>
      </c>
      <c r="B1146" s="5" t="s">
        <v>2968</v>
      </c>
      <c r="C1146" s="5" t="s">
        <v>2962</v>
      </c>
      <c r="D1146" s="5">
        <v>250</v>
      </c>
      <c r="E1146" s="5" t="s">
        <v>471</v>
      </c>
      <c r="F1146" s="5" t="s">
        <v>49</v>
      </c>
      <c r="G1146" s="5" t="s">
        <v>178</v>
      </c>
      <c r="H1146" s="5" t="s">
        <v>178</v>
      </c>
      <c r="I1146" s="5" t="s">
        <v>95</v>
      </c>
      <c r="J1146" s="5">
        <v>1467</v>
      </c>
      <c r="K1146" s="5">
        <v>2018</v>
      </c>
      <c r="L1146" s="5" t="s">
        <v>89</v>
      </c>
      <c r="M1146" s="5" t="s">
        <v>90</v>
      </c>
      <c r="N1146" s="5" t="s">
        <v>91</v>
      </c>
      <c r="O1146" s="5">
        <v>1467</v>
      </c>
      <c r="P1146" s="5">
        <v>0</v>
      </c>
      <c r="Q1146" s="1">
        <v>0</v>
      </c>
      <c r="R1146" s="5">
        <v>0</v>
      </c>
      <c r="S1146" s="5">
        <v>0</v>
      </c>
      <c r="T1146" s="5" t="s">
        <v>93</v>
      </c>
      <c r="U1146" s="5" t="s">
        <v>93</v>
      </c>
      <c r="V1146" s="5" t="s">
        <v>93</v>
      </c>
      <c r="W1146" s="5" t="s">
        <v>93</v>
      </c>
      <c r="X1146" s="5">
        <v>1467</v>
      </c>
    </row>
    <row r="1147" spans="1:25" hidden="1" x14ac:dyDescent="0.25">
      <c r="A1147" s="5" t="s">
        <v>2969</v>
      </c>
      <c r="B1147" s="5" t="s">
        <v>2970</v>
      </c>
      <c r="C1147" s="5" t="s">
        <v>2962</v>
      </c>
      <c r="D1147" s="5">
        <v>250</v>
      </c>
      <c r="E1147" s="5" t="s">
        <v>471</v>
      </c>
      <c r="F1147" s="5" t="s">
        <v>49</v>
      </c>
      <c r="G1147" s="5" t="s">
        <v>178</v>
      </c>
      <c r="H1147" s="5" t="s">
        <v>178</v>
      </c>
      <c r="I1147" s="5" t="s">
        <v>71</v>
      </c>
      <c r="J1147" s="5">
        <v>1467</v>
      </c>
      <c r="K1147" s="5">
        <v>2018</v>
      </c>
      <c r="L1147" s="5" t="s">
        <v>89</v>
      </c>
      <c r="M1147" s="5" t="s">
        <v>90</v>
      </c>
      <c r="N1147" s="5" t="s">
        <v>91</v>
      </c>
      <c r="O1147" s="5">
        <v>1467</v>
      </c>
      <c r="P1147" s="5">
        <v>0</v>
      </c>
      <c r="Q1147" s="1">
        <v>0</v>
      </c>
      <c r="R1147" s="5">
        <v>0</v>
      </c>
      <c r="S1147" s="5">
        <v>0</v>
      </c>
      <c r="T1147" s="5" t="s">
        <v>93</v>
      </c>
      <c r="U1147" s="5" t="s">
        <v>93</v>
      </c>
      <c r="V1147" s="5" t="s">
        <v>93</v>
      </c>
      <c r="W1147" s="5" t="s">
        <v>93</v>
      </c>
      <c r="X1147" s="5">
        <v>1467</v>
      </c>
    </row>
    <row r="1148" spans="1:25" hidden="1" x14ac:dyDescent="0.25">
      <c r="A1148" s="5" t="s">
        <v>464</v>
      </c>
      <c r="B1148" s="5" t="s">
        <v>465</v>
      </c>
      <c r="C1148" s="5" t="s">
        <v>462</v>
      </c>
      <c r="D1148" s="5">
        <v>249</v>
      </c>
      <c r="E1148" s="5" t="s">
        <v>463</v>
      </c>
      <c r="F1148" s="5" t="s">
        <v>49</v>
      </c>
      <c r="G1148" s="5" t="s">
        <v>182</v>
      </c>
      <c r="H1148" s="5" t="s">
        <v>208</v>
      </c>
      <c r="I1148" s="5" t="s">
        <v>95</v>
      </c>
      <c r="J1148" s="5">
        <v>16831.285787176144</v>
      </c>
      <c r="K1148" s="5">
        <v>2017</v>
      </c>
      <c r="L1148" s="5" t="s">
        <v>89</v>
      </c>
      <c r="M1148" s="5" t="s">
        <v>90</v>
      </c>
      <c r="N1148" s="5" t="s">
        <v>91</v>
      </c>
      <c r="O1148" s="5">
        <v>14052.726142142663</v>
      </c>
      <c r="P1148" s="5">
        <v>2778.5596450334815</v>
      </c>
      <c r="Q1148" s="1">
        <v>0.19772388765912619</v>
      </c>
      <c r="R1148" s="5">
        <v>2778.5596450334815</v>
      </c>
      <c r="S1148" s="5">
        <v>0.19772388765912619</v>
      </c>
      <c r="T1148" s="5" t="s">
        <v>93</v>
      </c>
      <c r="U1148" s="5" t="s">
        <v>93</v>
      </c>
      <c r="V1148" s="5" t="s">
        <v>93</v>
      </c>
      <c r="W1148" s="5" t="s">
        <v>93</v>
      </c>
      <c r="X1148" s="5">
        <v>14052.726142142663</v>
      </c>
      <c r="Y1148" s="5" t="s">
        <v>104</v>
      </c>
    </row>
    <row r="1149" spans="1:25" hidden="1" x14ac:dyDescent="0.25">
      <c r="A1149" s="5" t="s">
        <v>466</v>
      </c>
      <c r="B1149" s="5" t="s">
        <v>467</v>
      </c>
      <c r="C1149" s="5" t="s">
        <v>462</v>
      </c>
      <c r="D1149" s="5">
        <v>249</v>
      </c>
      <c r="E1149" s="5" t="s">
        <v>463</v>
      </c>
      <c r="F1149" s="5" t="s">
        <v>49</v>
      </c>
      <c r="G1149" s="5" t="s">
        <v>182</v>
      </c>
      <c r="H1149" s="5" t="s">
        <v>208</v>
      </c>
      <c r="I1149" s="5" t="s">
        <v>71</v>
      </c>
      <c r="J1149" s="5">
        <v>17175</v>
      </c>
      <c r="K1149" s="5">
        <v>2017</v>
      </c>
      <c r="L1149" s="5" t="s">
        <v>89</v>
      </c>
      <c r="M1149" s="5" t="s">
        <v>90</v>
      </c>
      <c r="N1149" s="5" t="s">
        <v>91</v>
      </c>
      <c r="O1149" s="5">
        <v>14339.698971494528</v>
      </c>
      <c r="P1149" s="5">
        <v>2835.3010285054715</v>
      </c>
      <c r="Q1149" s="1">
        <v>0.19772388765912619</v>
      </c>
      <c r="R1149" s="5">
        <v>2835.3010285054715</v>
      </c>
      <c r="S1149" s="5">
        <v>0.19772388765912619</v>
      </c>
      <c r="T1149" s="5" t="s">
        <v>93</v>
      </c>
      <c r="U1149" s="5" t="s">
        <v>93</v>
      </c>
      <c r="V1149" s="5" t="s">
        <v>93</v>
      </c>
      <c r="W1149" s="5" t="s">
        <v>93</v>
      </c>
      <c r="X1149" s="5">
        <v>14339.698971494528</v>
      </c>
      <c r="Y1149" s="5" t="s">
        <v>104</v>
      </c>
    </row>
    <row r="1150" spans="1:25" hidden="1" x14ac:dyDescent="0.25">
      <c r="A1150" s="5" t="s">
        <v>468</v>
      </c>
      <c r="B1150" s="5" t="s">
        <v>469</v>
      </c>
      <c r="C1150" s="5" t="s">
        <v>470</v>
      </c>
      <c r="D1150" s="5">
        <v>250</v>
      </c>
      <c r="E1150" s="5" t="s">
        <v>471</v>
      </c>
      <c r="F1150" s="5" t="s">
        <v>49</v>
      </c>
      <c r="G1150" s="5" t="s">
        <v>178</v>
      </c>
      <c r="H1150" s="5" t="s">
        <v>178</v>
      </c>
      <c r="I1150" s="5" t="s">
        <v>15</v>
      </c>
      <c r="J1150" s="5">
        <v>1841.1374306444727</v>
      </c>
      <c r="K1150" s="5">
        <v>2017</v>
      </c>
      <c r="L1150" s="5" t="s">
        <v>89</v>
      </c>
      <c r="M1150" s="5" t="s">
        <v>90</v>
      </c>
      <c r="N1150" s="5" t="s">
        <v>91</v>
      </c>
      <c r="O1150" s="5">
        <v>1841.1374306444727</v>
      </c>
      <c r="P1150" s="5">
        <v>0</v>
      </c>
      <c r="Q1150" s="1">
        <v>0</v>
      </c>
      <c r="R1150" s="5">
        <v>0</v>
      </c>
      <c r="S1150" s="5">
        <v>0</v>
      </c>
      <c r="T1150" s="5" t="s">
        <v>93</v>
      </c>
      <c r="U1150" s="5" t="s">
        <v>93</v>
      </c>
      <c r="V1150" s="5" t="s">
        <v>93</v>
      </c>
      <c r="W1150" s="5" t="s">
        <v>93</v>
      </c>
      <c r="X1150" s="5">
        <v>1841.1374306444727</v>
      </c>
      <c r="Y1150" s="5" t="s">
        <v>104</v>
      </c>
    </row>
    <row r="1151" spans="1:25" hidden="1" x14ac:dyDescent="0.25">
      <c r="A1151" s="5" t="s">
        <v>472</v>
      </c>
      <c r="B1151" s="5" t="s">
        <v>473</v>
      </c>
      <c r="C1151" s="5" t="s">
        <v>470</v>
      </c>
      <c r="D1151" s="5">
        <v>250</v>
      </c>
      <c r="E1151" s="5" t="s">
        <v>471</v>
      </c>
      <c r="F1151" s="5" t="s">
        <v>49</v>
      </c>
      <c r="G1151" s="5" t="s">
        <v>178</v>
      </c>
      <c r="H1151" s="5" t="s">
        <v>178</v>
      </c>
      <c r="I1151" s="5" t="s">
        <v>14</v>
      </c>
      <c r="J1151" s="5">
        <v>20.271020059752455</v>
      </c>
      <c r="K1151" s="5">
        <v>2017</v>
      </c>
      <c r="L1151" s="5" t="s">
        <v>89</v>
      </c>
      <c r="M1151" s="5" t="s">
        <v>90</v>
      </c>
      <c r="N1151" s="5" t="s">
        <v>91</v>
      </c>
      <c r="O1151" s="5">
        <v>20.271020059752455</v>
      </c>
      <c r="P1151" s="5">
        <v>0</v>
      </c>
      <c r="Q1151" s="1">
        <v>0</v>
      </c>
      <c r="R1151" s="5">
        <v>0</v>
      </c>
      <c r="S1151" s="5">
        <v>0</v>
      </c>
      <c r="T1151" s="5" t="s">
        <v>93</v>
      </c>
      <c r="U1151" s="5" t="s">
        <v>93</v>
      </c>
      <c r="V1151" s="5" t="s">
        <v>93</v>
      </c>
      <c r="W1151" s="5" t="s">
        <v>93</v>
      </c>
      <c r="X1151" s="5">
        <v>20.271020059752455</v>
      </c>
      <c r="Y1151" s="5" t="s">
        <v>104</v>
      </c>
    </row>
    <row r="1152" spans="1:25" hidden="1" x14ac:dyDescent="0.25">
      <c r="A1152" s="5" t="s">
        <v>474</v>
      </c>
      <c r="B1152" s="5" t="s">
        <v>475</v>
      </c>
      <c r="C1152" s="5" t="s">
        <v>470</v>
      </c>
      <c r="D1152" s="5">
        <v>250</v>
      </c>
      <c r="E1152" s="5" t="s">
        <v>471</v>
      </c>
      <c r="F1152" s="5" t="s">
        <v>49</v>
      </c>
      <c r="G1152" s="5" t="s">
        <v>178</v>
      </c>
      <c r="H1152" s="5" t="s">
        <v>178</v>
      </c>
      <c r="I1152" s="5" t="s">
        <v>7</v>
      </c>
      <c r="J1152" s="5">
        <v>206.23559539052496</v>
      </c>
      <c r="K1152" s="5">
        <v>2017</v>
      </c>
      <c r="L1152" s="5" t="s">
        <v>89</v>
      </c>
      <c r="M1152" s="5" t="s">
        <v>90</v>
      </c>
      <c r="N1152" s="5" t="s">
        <v>91</v>
      </c>
      <c r="O1152" s="5">
        <v>206.23559539052496</v>
      </c>
      <c r="P1152" s="5">
        <v>0</v>
      </c>
      <c r="Q1152" s="1">
        <v>0</v>
      </c>
      <c r="R1152" s="5">
        <v>0</v>
      </c>
      <c r="S1152" s="5">
        <v>0</v>
      </c>
      <c r="T1152" s="5" t="s">
        <v>93</v>
      </c>
      <c r="U1152" s="5" t="s">
        <v>93</v>
      </c>
      <c r="V1152" s="5" t="s">
        <v>93</v>
      </c>
      <c r="W1152" s="5" t="s">
        <v>93</v>
      </c>
      <c r="X1152" s="5">
        <v>206.23559539052496</v>
      </c>
      <c r="Y1152" s="5" t="s">
        <v>104</v>
      </c>
    </row>
    <row r="1153" spans="1:25" hidden="1" x14ac:dyDescent="0.25">
      <c r="A1153" s="5" t="s">
        <v>476</v>
      </c>
      <c r="B1153" s="5" t="s">
        <v>477</v>
      </c>
      <c r="C1153" s="5" t="s">
        <v>470</v>
      </c>
      <c r="D1153" s="5">
        <v>250</v>
      </c>
      <c r="E1153" s="5" t="s">
        <v>471</v>
      </c>
      <c r="F1153" s="5" t="s">
        <v>49</v>
      </c>
      <c r="G1153" s="5" t="s">
        <v>178</v>
      </c>
      <c r="H1153" s="5" t="s">
        <v>178</v>
      </c>
      <c r="I1153" s="5" t="s">
        <v>95</v>
      </c>
      <c r="J1153" s="5">
        <v>2065</v>
      </c>
      <c r="K1153" s="5">
        <v>2017</v>
      </c>
      <c r="L1153" s="5" t="s">
        <v>89</v>
      </c>
      <c r="M1153" s="5" t="s">
        <v>90</v>
      </c>
      <c r="N1153" s="5" t="s">
        <v>91</v>
      </c>
      <c r="O1153" s="5">
        <v>2065</v>
      </c>
      <c r="P1153" s="5">
        <v>0</v>
      </c>
      <c r="Q1153" s="1">
        <v>0</v>
      </c>
      <c r="R1153" s="5">
        <v>0</v>
      </c>
      <c r="S1153" s="5">
        <v>0</v>
      </c>
      <c r="T1153" s="5" t="s">
        <v>93</v>
      </c>
      <c r="U1153" s="5" t="s">
        <v>93</v>
      </c>
      <c r="V1153" s="5" t="s">
        <v>93</v>
      </c>
      <c r="W1153" s="5" t="s">
        <v>93</v>
      </c>
      <c r="X1153" s="5">
        <v>2065</v>
      </c>
      <c r="Y1153" s="5" t="s">
        <v>104</v>
      </c>
    </row>
    <row r="1154" spans="1:25" hidden="1" x14ac:dyDescent="0.25">
      <c r="A1154" s="5" t="s">
        <v>478</v>
      </c>
      <c r="B1154" s="5" t="s">
        <v>479</v>
      </c>
      <c r="C1154" s="5" t="s">
        <v>470</v>
      </c>
      <c r="D1154" s="5">
        <v>250</v>
      </c>
      <c r="E1154" s="5" t="s">
        <v>471</v>
      </c>
      <c r="F1154" s="5" t="s">
        <v>49</v>
      </c>
      <c r="G1154" s="5" t="s">
        <v>178</v>
      </c>
      <c r="H1154" s="5" t="s">
        <v>178</v>
      </c>
      <c r="I1154" s="5" t="s">
        <v>71</v>
      </c>
      <c r="J1154" s="5">
        <v>2065</v>
      </c>
      <c r="K1154" s="5">
        <v>2017</v>
      </c>
      <c r="L1154" s="5" t="s">
        <v>89</v>
      </c>
      <c r="M1154" s="5" t="s">
        <v>90</v>
      </c>
      <c r="N1154" s="5" t="s">
        <v>91</v>
      </c>
      <c r="O1154" s="5">
        <v>2065</v>
      </c>
      <c r="P1154" s="5">
        <v>0</v>
      </c>
      <c r="Q1154" s="1">
        <v>0</v>
      </c>
      <c r="R1154" s="5">
        <v>0</v>
      </c>
      <c r="S1154" s="5">
        <v>0</v>
      </c>
      <c r="T1154" s="5" t="s">
        <v>93</v>
      </c>
      <c r="U1154" s="5" t="s">
        <v>93</v>
      </c>
      <c r="V1154" s="5" t="s">
        <v>93</v>
      </c>
      <c r="W1154" s="5" t="s">
        <v>93</v>
      </c>
      <c r="X1154" s="5">
        <v>2065</v>
      </c>
      <c r="Y1154" s="5" t="s">
        <v>104</v>
      </c>
    </row>
  </sheetData>
  <autoFilter ref="A1:Y1154">
    <filterColumn colId="8">
      <filters>
        <filter val="Ireland"/>
      </filters>
    </filterColumn>
    <filterColumn colId="15">
      <filters>
        <filter val="1482"/>
        <filter val="22503.83597"/>
        <filter val="4045.836082"/>
        <filter val="616.2182294"/>
        <filter val="63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6"/>
  <sheetViews>
    <sheetView workbookViewId="0">
      <selection activeCell="K32" sqref="K32"/>
    </sheetView>
  </sheetViews>
  <sheetFormatPr defaultRowHeight="15" x14ac:dyDescent="0.25"/>
  <cols>
    <col min="1" max="2" width="9.140625" style="5"/>
    <col min="3" max="3" width="9.140625" style="5" bestFit="1" customWidth="1"/>
    <col min="4" max="16384" width="9.140625" style="5"/>
  </cols>
  <sheetData>
    <row r="4" spans="3:17" x14ac:dyDescent="0.25">
      <c r="C4" s="3" t="s">
        <v>18</v>
      </c>
      <c r="D4" s="4" t="s">
        <v>0</v>
      </c>
      <c r="E4" s="3" t="s">
        <v>3</v>
      </c>
      <c r="F4" s="3" t="s">
        <v>2</v>
      </c>
      <c r="G4" s="3" t="s">
        <v>19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3:17" x14ac:dyDescent="0.25">
      <c r="C5" s="6">
        <f>SUMIFS(Comparison!O:O,Comparison!I:I,D5)</f>
        <v>531823.19752853655</v>
      </c>
      <c r="D5" s="3" t="s">
        <v>9</v>
      </c>
      <c r="E5" s="6">
        <f>SUMIFS(Comparison!P:P,Comparison!I:I,D5)</f>
        <v>79893.095618864492</v>
      </c>
      <c r="F5" s="7">
        <f t="shared" ref="F5:F14" si="0">E5/C5</f>
        <v>0.1502249168335264</v>
      </c>
      <c r="G5" s="6">
        <f t="shared" ref="G5:G14" si="1">C5+E5</f>
        <v>611716.29314740107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3:17" x14ac:dyDescent="0.25">
      <c r="C6" s="6">
        <f>SUMIFS(Comparison!O:O,Comparison!I:I,D6)</f>
        <v>391981.68645680818</v>
      </c>
      <c r="D6" s="3" t="s">
        <v>15</v>
      </c>
      <c r="E6" s="6">
        <f>SUMIFS(Comparison!P:P,Comparison!I:I,D6)</f>
        <v>21898.107672758499</v>
      </c>
      <c r="F6" s="7">
        <f t="shared" si="0"/>
        <v>5.5865129492909144E-2</v>
      </c>
      <c r="G6" s="6">
        <f t="shared" si="1"/>
        <v>413879.7941295667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3:17" x14ac:dyDescent="0.25">
      <c r="C7" s="6">
        <f>SUMIFS(Comparison!O:O,Comparison!I:I,D7)</f>
        <v>298772.72205760027</v>
      </c>
      <c r="D7" s="3" t="s">
        <v>11</v>
      </c>
      <c r="E7" s="6">
        <f>SUMIFS(Comparison!P:P,Comparison!I:I,D7)</f>
        <v>19370.19500171435</v>
      </c>
      <c r="F7" s="7">
        <f t="shared" si="0"/>
        <v>6.483254183419053E-2</v>
      </c>
      <c r="G7" s="6">
        <f t="shared" si="1"/>
        <v>318142.91705931461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3:17" x14ac:dyDescent="0.25">
      <c r="C8" s="6">
        <f>SUMIFS(Comparison!O:O,Comparison!I:I,D8)</f>
        <v>294387.80388043844</v>
      </c>
      <c r="D8" s="3" t="s">
        <v>12</v>
      </c>
      <c r="E8" s="6">
        <f>SUMIFS(Comparison!P:P,Comparison!I:I,D8)</f>
        <v>22104.33487163336</v>
      </c>
      <c r="F8" s="7">
        <f t="shared" si="0"/>
        <v>7.5085769791640999E-2</v>
      </c>
      <c r="G8" s="6">
        <f t="shared" si="1"/>
        <v>316492.13875207183</v>
      </c>
      <c r="H8" s="3"/>
      <c r="I8" s="3"/>
      <c r="J8" s="3"/>
      <c r="K8" s="3"/>
      <c r="L8" s="3"/>
      <c r="M8" s="3"/>
      <c r="N8" s="3"/>
      <c r="O8" s="3"/>
      <c r="P8" s="3"/>
      <c r="Q8" s="3"/>
    </row>
    <row r="9" spans="3:17" x14ac:dyDescent="0.25">
      <c r="C9" s="6">
        <f>SUMIFS(Comparison!O:O,Comparison!I:I,D9)</f>
        <v>253006.14634677302</v>
      </c>
      <c r="D9" s="3" t="s">
        <v>5</v>
      </c>
      <c r="E9" s="6">
        <f>SUMIFS(Comparison!P:P,Comparison!I:I,D9)</f>
        <v>13578.216083403022</v>
      </c>
      <c r="F9" s="7">
        <f t="shared" si="0"/>
        <v>5.3667534482710035E-2</v>
      </c>
      <c r="G9" s="6">
        <f t="shared" si="1"/>
        <v>266584.36243017606</v>
      </c>
      <c r="H9" s="3"/>
      <c r="I9" s="3"/>
      <c r="J9" s="3"/>
      <c r="K9" s="3"/>
      <c r="L9" s="3"/>
      <c r="M9" s="3"/>
      <c r="N9" s="3"/>
      <c r="O9" s="3"/>
      <c r="P9" s="3"/>
      <c r="Q9" s="3"/>
    </row>
    <row r="10" spans="3:17" x14ac:dyDescent="0.25">
      <c r="C10" s="6">
        <f>SUMIFS(Comparison!O:O,Comparison!I:I,D10)</f>
        <v>175099.96488516446</v>
      </c>
      <c r="D10" s="3" t="s">
        <v>4</v>
      </c>
      <c r="E10" s="6">
        <f>SUMIFS(Comparison!P:P,Comparison!I:I,D10)</f>
        <v>31126.600407625832</v>
      </c>
      <c r="F10" s="7">
        <f t="shared" si="0"/>
        <v>0.17776474385954072</v>
      </c>
      <c r="G10" s="6">
        <f t="shared" si="1"/>
        <v>206226.5652927903</v>
      </c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3:17" x14ac:dyDescent="0.25">
      <c r="C11" s="6">
        <f>SUMIFS(Comparison!O:O,Comparison!I:I,D11)</f>
        <v>158456.24764920387</v>
      </c>
      <c r="D11" s="3" t="s">
        <v>14</v>
      </c>
      <c r="E11" s="6">
        <f>SUMIFS(Comparison!P:P,Comparison!I:I,D11)</f>
        <v>9314.5158781392493</v>
      </c>
      <c r="F11" s="7">
        <f t="shared" si="0"/>
        <v>5.8782888124172039E-2</v>
      </c>
      <c r="G11" s="6">
        <f t="shared" si="1"/>
        <v>167770.76352734311</v>
      </c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3:17" x14ac:dyDescent="0.25">
      <c r="C12" s="6">
        <f>SUMIFS(Comparison!O:O,Comparison!I:I,D12)</f>
        <v>73702.152529918763</v>
      </c>
      <c r="D12" s="3" t="s">
        <v>13</v>
      </c>
      <c r="E12" s="6">
        <f>SUMIFS(Comparison!P:P,Comparison!I:I,D12)</f>
        <v>2799.9293192430332</v>
      </c>
      <c r="F12" s="7">
        <f t="shared" si="0"/>
        <v>3.7989790299631017E-2</v>
      </c>
      <c r="G12" s="6">
        <f t="shared" si="1"/>
        <v>76502.081849161797</v>
      </c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3:17" x14ac:dyDescent="0.25">
      <c r="C13" s="6">
        <f>SUMIFS(Comparison!O:O,Comparison!I:I,D13)</f>
        <v>59877.281357158361</v>
      </c>
      <c r="D13" s="3" t="s">
        <v>7</v>
      </c>
      <c r="E13" s="6">
        <f>SUMIFS(Comparison!P:P,Comparison!I:I,D13)</f>
        <v>2494.8732975213161</v>
      </c>
      <c r="F13" s="7">
        <f t="shared" si="0"/>
        <v>4.166644244650651E-2</v>
      </c>
      <c r="G13" s="6">
        <f t="shared" si="1"/>
        <v>62372.154654679674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3:17" x14ac:dyDescent="0.25">
      <c r="C14" s="6">
        <f>SUMIFS(Comparison!O:O,Comparison!I:I,D14)</f>
        <v>30565.095666755733</v>
      </c>
      <c r="D14" s="3" t="s">
        <v>16</v>
      </c>
      <c r="E14" s="6">
        <f>SUMIFS(Comparison!P:P,Comparison!I:I,D14)</f>
        <v>2493.2366363203664</v>
      </c>
      <c r="F14" s="7">
        <f t="shared" si="0"/>
        <v>8.1571367009727599E-2</v>
      </c>
      <c r="G14" s="6">
        <f t="shared" si="1"/>
        <v>33058.332303076102</v>
      </c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3:17" x14ac:dyDescent="0.25"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3:17" x14ac:dyDescent="0.25">
      <c r="C16" s="6">
        <f>SUMIFS(Comparison!O:O,Comparison!I:I,D16)</f>
        <v>132.48172413793102</v>
      </c>
      <c r="D16" s="3" t="s">
        <v>24</v>
      </c>
      <c r="E16" s="6">
        <f>SUMIFS(Comparison!P:P,Comparison!I:I,D16)</f>
        <v>17.518275862068975</v>
      </c>
      <c r="F16" s="7">
        <f>E16/C16</f>
        <v>0.13223164157971048</v>
      </c>
      <c r="G16" s="6">
        <f t="shared" ref="G16:G20" si="2">C16+E16</f>
        <v>150</v>
      </c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3:17" x14ac:dyDescent="0.25">
      <c r="C17" s="6">
        <f>SUMIFS(Comparison!O:O,Comparison!I:I,D17)</f>
        <v>4254.3059289748471</v>
      </c>
      <c r="D17" s="3" t="s">
        <v>20</v>
      </c>
      <c r="E17" s="6">
        <f>SUMIFS(Comparison!P:P,Comparison!I:I,D17)</f>
        <v>532.54022487130737</v>
      </c>
      <c r="F17" s="7">
        <f>E17/C17</f>
        <v>0.12517675826844749</v>
      </c>
      <c r="G17" s="6">
        <f t="shared" si="2"/>
        <v>4786.8461538461543</v>
      </c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3:17" x14ac:dyDescent="0.25">
      <c r="C18" s="6">
        <f>SUMIFS(Comparison!O:O,Comparison!I:I,D18)</f>
        <v>367.47941805708058</v>
      </c>
      <c r="D18" s="3" t="s">
        <v>21</v>
      </c>
      <c r="E18" s="6">
        <f>SUMIFS(Comparison!P:P,Comparison!I:I,D18)</f>
        <v>56.982120404457902</v>
      </c>
      <c r="F18" s="7">
        <f>E18/C18</f>
        <v>0.15506207315155504</v>
      </c>
      <c r="G18" s="6">
        <f t="shared" si="2"/>
        <v>424.46153846153845</v>
      </c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3:17" x14ac:dyDescent="0.25">
      <c r="C19" s="6">
        <f>SUMIFS(Comparison!O:O,Comparison!I:I,D19)</f>
        <v>171.6335953543113</v>
      </c>
      <c r="D19" s="3" t="s">
        <v>23</v>
      </c>
      <c r="E19" s="6">
        <f>SUMIFS(Comparison!P:P,Comparison!I:I,D19)</f>
        <v>41.335635414919494</v>
      </c>
      <c r="F19" s="7">
        <f>E19/C19</f>
        <v>0.24083650598583803</v>
      </c>
      <c r="G19" s="6">
        <f t="shared" si="2"/>
        <v>212.96923076923079</v>
      </c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3:17" x14ac:dyDescent="0.25">
      <c r="C20" s="6">
        <f>SUMIFS(Comparison!O:O,Comparison!I:I,D20)</f>
        <v>92.664364585080506</v>
      </c>
      <c r="D20" s="3" t="s">
        <v>22</v>
      </c>
      <c r="E20" s="6">
        <f>SUMIFS(Comparison!P:P,Comparison!I:I,D20)</f>
        <v>43.335635414919494</v>
      </c>
      <c r="F20" s="7">
        <f>E20/C20</f>
        <v>0.46766235983985566</v>
      </c>
      <c r="G20" s="6">
        <f t="shared" si="2"/>
        <v>136</v>
      </c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3:17" x14ac:dyDescent="0.25">
      <c r="C21" s="6"/>
      <c r="D21" s="3"/>
      <c r="E21" s="6"/>
      <c r="F21" s="7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3:17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3:17" x14ac:dyDescent="0.25">
      <c r="C23" s="8"/>
      <c r="D23" s="8"/>
      <c r="E23" s="8"/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3:17" x14ac:dyDescent="0.25">
      <c r="C24" s="9"/>
      <c r="D24" s="9"/>
      <c r="E24" s="9"/>
      <c r="F24" s="9"/>
      <c r="G24" s="10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25"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25">
      <c r="H26" s="10"/>
      <c r="I26" s="10"/>
      <c r="J26" s="10"/>
      <c r="K26" s="3"/>
      <c r="L26" s="3"/>
      <c r="M26" s="3"/>
      <c r="N26" s="3"/>
      <c r="O26" s="3"/>
      <c r="P26" s="3"/>
      <c r="Q26" s="3"/>
    </row>
  </sheetData>
  <autoFilter ref="C4:G4">
    <sortState ref="C5:G14">
      <sortCondition descending="1" ref="G4"/>
    </sortState>
  </autoFilter>
  <conditionalFormatting sqref="F16:F21 F5:F1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2"/>
  <sheetViews>
    <sheetView workbookViewId="0">
      <selection activeCell="J29" sqref="J28:J29"/>
    </sheetView>
  </sheetViews>
  <sheetFormatPr defaultRowHeight="15" x14ac:dyDescent="0.25"/>
  <cols>
    <col min="1" max="16384" width="9.140625" style="5"/>
  </cols>
  <sheetData>
    <row r="4" spans="1:6" x14ac:dyDescent="0.25">
      <c r="A4" s="5" t="s">
        <v>25</v>
      </c>
      <c r="B4" s="5" t="s">
        <v>3092</v>
      </c>
      <c r="C4" s="5" t="s">
        <v>3093</v>
      </c>
      <c r="F4" s="18" t="s">
        <v>26</v>
      </c>
    </row>
    <row r="5" spans="1:6" x14ac:dyDescent="0.25">
      <c r="A5" s="5">
        <v>2001</v>
      </c>
      <c r="B5" s="1">
        <v>0.42482268266597167</v>
      </c>
      <c r="C5" s="1">
        <v>0.37135030442227385</v>
      </c>
    </row>
    <row r="6" spans="1:6" x14ac:dyDescent="0.25">
      <c r="A6" s="5">
        <v>2002</v>
      </c>
      <c r="B6" s="1">
        <v>0.30037659448495929</v>
      </c>
      <c r="C6" s="1">
        <v>0.281410094258293</v>
      </c>
    </row>
    <row r="7" spans="1:6" x14ac:dyDescent="0.25">
      <c r="A7" s="5">
        <v>2003</v>
      </c>
      <c r="B7" s="1">
        <v>0.40356284496965777</v>
      </c>
      <c r="C7" s="1">
        <v>0.42917541667404696</v>
      </c>
    </row>
    <row r="8" spans="1:6" x14ac:dyDescent="0.25">
      <c r="A8" s="5">
        <v>2004</v>
      </c>
      <c r="B8" s="1">
        <v>0.32479082568690282</v>
      </c>
      <c r="C8" s="1">
        <v>0.39510533364318151</v>
      </c>
    </row>
    <row r="9" spans="1:6" x14ac:dyDescent="0.25">
      <c r="A9" s="5">
        <v>2005</v>
      </c>
      <c r="B9" s="1">
        <v>0.3937428293521219</v>
      </c>
      <c r="C9" s="1">
        <v>0.60695375958222575</v>
      </c>
    </row>
    <row r="10" spans="1:6" x14ac:dyDescent="0.25">
      <c r="A10" s="5">
        <v>2006</v>
      </c>
      <c r="B10" s="1">
        <v>0.1807784547830808</v>
      </c>
      <c r="C10" s="1">
        <v>0.2347639283161094</v>
      </c>
    </row>
    <row r="11" spans="1:6" x14ac:dyDescent="0.25">
      <c r="A11" s="5">
        <v>2007</v>
      </c>
      <c r="B11" s="1">
        <v>0.20475097606725479</v>
      </c>
      <c r="C11" s="1">
        <v>0.25695639757070299</v>
      </c>
    </row>
    <row r="12" spans="1:6" x14ac:dyDescent="0.25">
      <c r="A12" s="5">
        <v>2008</v>
      </c>
      <c r="B12" s="1">
        <v>0.20296458506644943</v>
      </c>
      <c r="C12" s="1">
        <v>0.20414503126664554</v>
      </c>
    </row>
    <row r="13" spans="1:6" x14ac:dyDescent="0.25">
      <c r="A13" s="5">
        <v>2009</v>
      </c>
      <c r="B13" s="1">
        <v>0.2160111026964843</v>
      </c>
      <c r="C13" s="1">
        <v>0.21635490278540329</v>
      </c>
    </row>
    <row r="14" spans="1:6" x14ac:dyDescent="0.25">
      <c r="A14" s="5">
        <v>2010</v>
      </c>
      <c r="B14" s="1">
        <v>0.2486240518117136</v>
      </c>
      <c r="C14" s="1">
        <v>0.24731879895561118</v>
      </c>
    </row>
    <row r="15" spans="1:6" x14ac:dyDescent="0.25">
      <c r="A15" s="5">
        <v>2011</v>
      </c>
      <c r="B15" s="1">
        <v>0.11251457461296635</v>
      </c>
      <c r="C15" s="1">
        <v>8.0813610070278985E-2</v>
      </c>
    </row>
    <row r="16" spans="1:6" x14ac:dyDescent="0.25">
      <c r="A16" s="5">
        <v>2012</v>
      </c>
      <c r="B16" s="1">
        <v>0.14268829612307515</v>
      </c>
      <c r="C16" s="1">
        <v>0.17929145304342417</v>
      </c>
    </row>
    <row r="17" spans="1:3" x14ac:dyDescent="0.25">
      <c r="A17" s="5">
        <v>2013</v>
      </c>
      <c r="B17" s="1">
        <v>0.12467235906838493</v>
      </c>
      <c r="C17" s="1">
        <v>0.14879607397088782</v>
      </c>
    </row>
    <row r="18" spans="1:3" x14ac:dyDescent="0.25">
      <c r="A18" s="5">
        <v>2014</v>
      </c>
      <c r="B18" s="1">
        <v>0.14360845360307831</v>
      </c>
      <c r="C18" s="1">
        <v>0.16908929833522646</v>
      </c>
    </row>
    <row r="19" spans="1:3" x14ac:dyDescent="0.25">
      <c r="A19" s="5">
        <v>2015</v>
      </c>
      <c r="B19" s="1">
        <v>0.18079707307374782</v>
      </c>
      <c r="C19" s="1">
        <v>0.20593274200735182</v>
      </c>
    </row>
    <row r="20" spans="1:3" x14ac:dyDescent="0.25">
      <c r="A20" s="5">
        <v>2016</v>
      </c>
      <c r="B20" s="1">
        <v>0.11670111262139757</v>
      </c>
      <c r="C20" s="1">
        <v>0.11510513855611104</v>
      </c>
    </row>
    <row r="21" spans="1:3" x14ac:dyDescent="0.25">
      <c r="A21" s="5">
        <v>2017</v>
      </c>
      <c r="B21" s="1">
        <v>4.7246361953905157E-2</v>
      </c>
      <c r="C21" s="1">
        <v>5.2210427916180344E-2</v>
      </c>
    </row>
    <row r="22" spans="1:3" x14ac:dyDescent="0.25">
      <c r="A22" s="5">
        <v>2018</v>
      </c>
      <c r="B22" s="1">
        <v>7.2489077868194585E-2</v>
      </c>
      <c r="C22" s="1">
        <v>9.047586377054509E-2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27"/>
  <sheetViews>
    <sheetView tabSelected="1" workbookViewId="0">
      <selection activeCell="K12" sqref="K12"/>
    </sheetView>
  </sheetViews>
  <sheetFormatPr defaultRowHeight="15" x14ac:dyDescent="0.25"/>
  <cols>
    <col min="1" max="1" width="9.140625" style="5"/>
    <col min="2" max="2" width="31.85546875" style="5" customWidth="1"/>
    <col min="3" max="3" width="9" style="5" customWidth="1"/>
    <col min="4" max="16384" width="9.140625" style="5"/>
  </cols>
  <sheetData>
    <row r="4" spans="2:20" x14ac:dyDescent="0.25">
      <c r="B4" s="19" t="s">
        <v>27</v>
      </c>
      <c r="C4" s="9"/>
      <c r="D4" s="9"/>
      <c r="E4" s="9"/>
      <c r="F4" s="9"/>
      <c r="G4" s="9"/>
      <c r="H4" s="9"/>
      <c r="I4" s="9"/>
      <c r="J4" s="10"/>
      <c r="K4" s="10"/>
      <c r="L4" s="9"/>
      <c r="M4" s="9"/>
      <c r="N4" s="9"/>
      <c r="O4" s="9"/>
      <c r="P4" s="9"/>
      <c r="Q4" s="9"/>
      <c r="R4" s="9"/>
    </row>
    <row r="5" spans="2:20" x14ac:dyDescent="0.25">
      <c r="B5" s="20" t="s">
        <v>28</v>
      </c>
      <c r="C5" s="9">
        <v>2001</v>
      </c>
      <c r="D5" s="9">
        <v>2002</v>
      </c>
      <c r="E5" s="9">
        <v>2003</v>
      </c>
      <c r="F5" s="9">
        <v>2004</v>
      </c>
      <c r="G5" s="9">
        <v>2005</v>
      </c>
      <c r="H5" s="9">
        <v>2006</v>
      </c>
      <c r="I5" s="9">
        <v>2007</v>
      </c>
      <c r="J5" s="9">
        <v>2008</v>
      </c>
      <c r="K5" s="9">
        <v>2009</v>
      </c>
      <c r="L5" s="9">
        <v>2010</v>
      </c>
      <c r="M5" s="9">
        <v>2011</v>
      </c>
      <c r="N5" s="9">
        <v>2012</v>
      </c>
      <c r="O5" s="9">
        <v>2013</v>
      </c>
      <c r="P5" s="9">
        <v>2014</v>
      </c>
      <c r="Q5" s="9">
        <v>2015</v>
      </c>
      <c r="R5" s="9">
        <v>2016</v>
      </c>
      <c r="S5" s="5">
        <v>2017</v>
      </c>
      <c r="T5" s="5">
        <v>2018</v>
      </c>
    </row>
    <row r="6" spans="2:20" x14ac:dyDescent="0.25">
      <c r="B6" s="20" t="s">
        <v>29</v>
      </c>
      <c r="C6" s="9">
        <v>62</v>
      </c>
      <c r="D6" s="9">
        <v>55</v>
      </c>
      <c r="E6" s="9">
        <v>57</v>
      </c>
      <c r="F6" s="9">
        <v>56</v>
      </c>
      <c r="G6" s="9">
        <v>65</v>
      </c>
      <c r="H6" s="9">
        <v>66</v>
      </c>
      <c r="I6" s="9">
        <v>71</v>
      </c>
      <c r="J6" s="9">
        <v>71</v>
      </c>
      <c r="K6" s="9">
        <v>76</v>
      </c>
      <c r="L6" s="9">
        <v>64</v>
      </c>
      <c r="M6" s="9">
        <v>59</v>
      </c>
      <c r="N6" s="9">
        <v>56</v>
      </c>
      <c r="O6" s="9">
        <v>90</v>
      </c>
      <c r="P6" s="9">
        <v>100</v>
      </c>
      <c r="Q6" s="9">
        <v>100</v>
      </c>
      <c r="R6" s="9">
        <v>102</v>
      </c>
      <c r="S6" s="5">
        <v>93</v>
      </c>
      <c r="T6" s="5">
        <v>73</v>
      </c>
    </row>
    <row r="7" spans="2:20" x14ac:dyDescent="0.25">
      <c r="B7" s="20" t="s">
        <v>30</v>
      </c>
      <c r="C7" s="9">
        <v>77</v>
      </c>
      <c r="D7" s="9">
        <v>76</v>
      </c>
      <c r="E7" s="9">
        <v>79</v>
      </c>
      <c r="F7" s="9">
        <v>91</v>
      </c>
      <c r="G7" s="9">
        <v>94</v>
      </c>
      <c r="H7" s="9">
        <v>89</v>
      </c>
      <c r="I7" s="9">
        <v>97</v>
      </c>
      <c r="J7" s="9">
        <v>96</v>
      </c>
      <c r="K7" s="9">
        <v>107</v>
      </c>
      <c r="L7" s="9">
        <v>109</v>
      </c>
      <c r="M7" s="9">
        <v>87</v>
      </c>
      <c r="N7" s="9">
        <v>106</v>
      </c>
      <c r="O7" s="9">
        <v>141</v>
      </c>
      <c r="P7" s="9">
        <v>155</v>
      </c>
      <c r="Q7" s="9">
        <v>161</v>
      </c>
      <c r="R7" s="9">
        <v>159</v>
      </c>
      <c r="S7" s="5">
        <v>160</v>
      </c>
      <c r="T7" s="5">
        <v>159</v>
      </c>
    </row>
    <row r="8" spans="2:20" x14ac:dyDescent="0.25">
      <c r="B8" s="21" t="s">
        <v>31</v>
      </c>
      <c r="C8" s="10">
        <v>0.80519480519480524</v>
      </c>
      <c r="D8" s="10">
        <v>0.72368421052631582</v>
      </c>
      <c r="E8" s="10">
        <v>0.72151898734177211</v>
      </c>
      <c r="F8" s="10">
        <v>0.61538461538461542</v>
      </c>
      <c r="G8" s="10">
        <v>0.69148936170212771</v>
      </c>
      <c r="H8" s="10">
        <v>0.7415730337078652</v>
      </c>
      <c r="I8" s="10">
        <v>0.73195876288659789</v>
      </c>
      <c r="J8" s="10">
        <v>0.73958333333333337</v>
      </c>
      <c r="K8" s="10">
        <v>0.71028037383177567</v>
      </c>
      <c r="L8" s="10">
        <v>0.58715596330275233</v>
      </c>
      <c r="M8" s="10">
        <v>0.67816091954022983</v>
      </c>
      <c r="N8" s="10">
        <v>0.52830188679245282</v>
      </c>
      <c r="O8" s="10">
        <v>0.63829787234042556</v>
      </c>
      <c r="P8" s="10">
        <v>0.64516129032258063</v>
      </c>
      <c r="Q8" s="10">
        <v>0.6211180124223602</v>
      </c>
      <c r="R8" s="10">
        <v>0.64150943396226412</v>
      </c>
      <c r="S8" s="1">
        <v>0.58125000000000004</v>
      </c>
      <c r="T8" s="1">
        <v>0.45911949685534592</v>
      </c>
    </row>
    <row r="9" spans="2:20" x14ac:dyDescent="0.25">
      <c r="B9" s="9"/>
      <c r="C9" s="9"/>
      <c r="D9" s="9"/>
      <c r="E9" s="9"/>
      <c r="F9" s="9"/>
      <c r="G9" s="10"/>
      <c r="H9" s="10"/>
      <c r="I9" s="9"/>
      <c r="J9" s="9"/>
      <c r="K9" s="9"/>
      <c r="L9" s="9"/>
      <c r="M9" s="9"/>
      <c r="N9" s="9"/>
      <c r="O9" s="9"/>
      <c r="P9" s="9"/>
      <c r="Q9" s="9"/>
      <c r="R9" s="9"/>
    </row>
    <row r="10" spans="2:20" x14ac:dyDescent="0.25">
      <c r="B10" s="22" t="s">
        <v>32</v>
      </c>
      <c r="C10" s="9"/>
      <c r="D10" s="9"/>
      <c r="E10" s="9"/>
      <c r="F10" s="9"/>
      <c r="G10" s="10"/>
      <c r="H10" s="10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2:20" x14ac:dyDescent="0.25">
      <c r="B11" s="9"/>
      <c r="C11" s="9"/>
      <c r="D11" s="9"/>
      <c r="E11" s="9"/>
      <c r="F11" s="9"/>
      <c r="G11" s="10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2:20" x14ac:dyDescent="0.25">
      <c r="B12" s="9"/>
      <c r="C12" s="9"/>
      <c r="D12" s="9"/>
      <c r="E12" s="9"/>
      <c r="F12" s="9"/>
      <c r="G12" s="10"/>
      <c r="H12" s="10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20" x14ac:dyDescent="0.25">
      <c r="B13" s="9"/>
      <c r="C13" s="9"/>
      <c r="D13" s="9"/>
      <c r="E13" s="9"/>
      <c r="F13" s="9"/>
      <c r="G13" s="10"/>
      <c r="H13" s="10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2:20" x14ac:dyDescent="0.25">
      <c r="B14" s="9"/>
      <c r="C14" s="9"/>
      <c r="D14" s="9"/>
      <c r="E14" s="9"/>
      <c r="F14" s="9"/>
      <c r="G14" s="10"/>
      <c r="H14" s="10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2:20" x14ac:dyDescent="0.25">
      <c r="B15" s="9"/>
      <c r="C15" s="9"/>
      <c r="D15" s="9"/>
      <c r="E15" s="9"/>
      <c r="F15" s="9"/>
      <c r="G15" s="10"/>
      <c r="H15" s="10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2:20" x14ac:dyDescent="0.25">
      <c r="B16" s="9"/>
      <c r="C16" s="9"/>
      <c r="D16" s="9"/>
      <c r="E16" s="9"/>
      <c r="F16" s="9"/>
      <c r="G16" s="10"/>
      <c r="H16" s="10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2:18" x14ac:dyDescent="0.25">
      <c r="B17" s="9"/>
      <c r="C17" s="9"/>
      <c r="D17" s="9"/>
      <c r="E17" s="9"/>
      <c r="F17" s="9"/>
      <c r="G17" s="10"/>
      <c r="H17" s="10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2:18" x14ac:dyDescent="0.25">
      <c r="B18" s="9"/>
      <c r="C18" s="9"/>
      <c r="D18" s="9"/>
      <c r="E18" s="9"/>
      <c r="F18" s="9"/>
      <c r="G18" s="10"/>
      <c r="H18" s="10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2:18" x14ac:dyDescent="0.25">
      <c r="B19" s="9"/>
      <c r="C19" s="9"/>
      <c r="D19" s="9"/>
      <c r="E19" s="9"/>
      <c r="F19" s="9"/>
      <c r="G19" s="10"/>
      <c r="H19" s="10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2:18" x14ac:dyDescent="0.25">
      <c r="B20" s="9"/>
      <c r="C20" s="9"/>
      <c r="D20" s="9"/>
      <c r="E20" s="9"/>
      <c r="F20" s="9"/>
      <c r="G20" s="10"/>
      <c r="H20" s="10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2:18" x14ac:dyDescent="0.25">
      <c r="B21" s="9"/>
      <c r="C21" s="9"/>
      <c r="D21" s="9"/>
      <c r="E21" s="9"/>
      <c r="F21" s="9"/>
      <c r="G21" s="10"/>
      <c r="H21" s="10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2:18" x14ac:dyDescent="0.25">
      <c r="B22" s="9"/>
      <c r="C22" s="9"/>
      <c r="D22" s="9"/>
      <c r="E22" s="9"/>
      <c r="F22" s="9"/>
      <c r="G22" s="10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2:18" x14ac:dyDescent="0.25">
      <c r="B23" s="9"/>
      <c r="C23" s="9"/>
      <c r="D23" s="9"/>
      <c r="E23" s="9"/>
      <c r="F23" s="9"/>
      <c r="G23" s="10"/>
      <c r="H23" s="10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2:18" x14ac:dyDescent="0.25">
      <c r="B24" s="9"/>
      <c r="C24" s="9"/>
      <c r="D24" s="9"/>
      <c r="E24" s="9"/>
      <c r="F24" s="9"/>
      <c r="G24" s="10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2:18" x14ac:dyDescent="0.25">
      <c r="B25" s="9"/>
      <c r="C25" s="9"/>
      <c r="D25" s="9"/>
      <c r="E25" s="9"/>
      <c r="F25" s="9"/>
      <c r="G25" s="10"/>
      <c r="H25" s="10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2:18" x14ac:dyDescent="0.25">
      <c r="B26" s="9"/>
      <c r="C26" s="9"/>
      <c r="D26" s="9"/>
      <c r="E26" s="9"/>
      <c r="F26" s="9"/>
      <c r="G26" s="10"/>
      <c r="H26" s="10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2:18" x14ac:dyDescent="0.25">
      <c r="B27" s="9"/>
      <c r="C27" s="9"/>
      <c r="D27" s="9"/>
      <c r="E27" s="9"/>
      <c r="F27" s="9"/>
      <c r="G27" s="10"/>
      <c r="H27" s="10"/>
      <c r="I27" s="9"/>
      <c r="J27" s="9"/>
      <c r="K27" s="9"/>
      <c r="L27" s="9"/>
      <c r="M27" s="9"/>
      <c r="N27" s="9"/>
      <c r="O27" s="9"/>
      <c r="P27" s="9"/>
      <c r="Q27" s="9"/>
      <c r="R27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8"/>
  <sheetViews>
    <sheetView topLeftCell="A3" workbookViewId="0">
      <selection activeCell="S5" sqref="S5:S8"/>
    </sheetView>
  </sheetViews>
  <sheetFormatPr defaultRowHeight="15" x14ac:dyDescent="0.25"/>
  <cols>
    <col min="1" max="1" width="8.85546875" style="2"/>
    <col min="2" max="3" width="17.7109375" style="5" customWidth="1"/>
    <col min="4" max="4" width="13.85546875" style="5" customWidth="1"/>
    <col min="5" max="5" width="16.42578125" style="5" customWidth="1"/>
    <col min="6" max="6" width="9.85546875" style="5" bestFit="1" customWidth="1"/>
    <col min="7" max="12" width="9.140625" style="5"/>
    <col min="13" max="13" width="11.140625" style="5" customWidth="1"/>
    <col min="14" max="16384" width="9.140625" style="5"/>
  </cols>
  <sheetData>
    <row r="2" spans="1:18" x14ac:dyDescent="0.25">
      <c r="B2" s="19" t="s">
        <v>59</v>
      </c>
      <c r="C2" s="19"/>
      <c r="D2" s="19"/>
      <c r="E2" s="19"/>
      <c r="F2" s="23"/>
      <c r="G2" s="10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8" ht="45" x14ac:dyDescent="0.25">
      <c r="B3" s="24" t="s">
        <v>60</v>
      </c>
      <c r="C3" s="24" t="s">
        <v>483</v>
      </c>
      <c r="D3" s="24" t="s">
        <v>61</v>
      </c>
      <c r="E3" s="24" t="s">
        <v>62</v>
      </c>
      <c r="F3" s="25" t="s">
        <v>3</v>
      </c>
      <c r="G3" s="26" t="s">
        <v>2</v>
      </c>
      <c r="H3" s="32" t="s">
        <v>16</v>
      </c>
      <c r="I3" s="32" t="s">
        <v>15</v>
      </c>
      <c r="J3" s="32" t="s">
        <v>11</v>
      </c>
      <c r="K3" s="32" t="s">
        <v>14</v>
      </c>
      <c r="L3" s="32" t="s">
        <v>4</v>
      </c>
      <c r="M3" s="32" t="s">
        <v>12</v>
      </c>
      <c r="N3" s="32" t="s">
        <v>13</v>
      </c>
      <c r="O3" s="32" t="s">
        <v>5</v>
      </c>
      <c r="P3" s="32" t="s">
        <v>7</v>
      </c>
      <c r="Q3" s="32" t="s">
        <v>9</v>
      </c>
    </row>
    <row r="4" spans="1:18" x14ac:dyDescent="0.25">
      <c r="A4" s="2">
        <v>2</v>
      </c>
      <c r="B4" s="5" t="s">
        <v>51</v>
      </c>
      <c r="C4" s="5" t="s">
        <v>97</v>
      </c>
      <c r="D4" s="27">
        <f>VLOOKUP(A4&amp;" - "&amp;"2018 - EU - Final",Comparison!A:O,15,FALSE)</f>
        <v>33000</v>
      </c>
      <c r="E4" s="27">
        <f>VLOOKUP(A4&amp;" - "&amp;"2018 - EU - Final",Comparison!A:O,10,FALSE)</f>
        <v>33000</v>
      </c>
      <c r="F4" s="27">
        <f t="shared" ref="F4:F35" si="0">IF(E4-D4&lt;0,0,E4-D4)</f>
        <v>0</v>
      </c>
      <c r="G4" s="28">
        <f t="shared" ref="G4:G35" si="1">IFERROR(F4/D4,0)</f>
        <v>0</v>
      </c>
      <c r="H4" s="29">
        <f>IFERROR(VLOOKUP($A4&amp;" - "&amp;"2018"&amp;" - "&amp;H$3&amp;" - Final",Comparison!$A:$P,16,FALSE),0)</f>
        <v>0</v>
      </c>
      <c r="I4" s="29">
        <f>IFERROR(VLOOKUP($A4&amp;" - "&amp;"2018"&amp;" - "&amp;I$3&amp;" - Final",Comparison!$A:$P,16,FALSE),0)</f>
        <v>0</v>
      </c>
      <c r="J4" s="29">
        <f>IFERROR(VLOOKUP($A4&amp;" - "&amp;"2018"&amp;" - "&amp;J$3&amp;" - Final",Comparison!$A:$P,16,FALSE),0)</f>
        <v>0</v>
      </c>
      <c r="K4" s="29">
        <f>IFERROR(VLOOKUP($A4&amp;" - "&amp;"2018"&amp;" - "&amp;K$3&amp;" - Final",Comparison!$A:$P,16,FALSE),0)</f>
        <v>0</v>
      </c>
      <c r="L4" s="29">
        <f>IFERROR(VLOOKUP($A4&amp;" - "&amp;"2018"&amp;" - "&amp;L$3&amp;" - Final",Comparison!$A:$P,16,FALSE),0)</f>
        <v>0</v>
      </c>
      <c r="M4" s="29">
        <f>IFERROR(VLOOKUP($A4&amp;" - "&amp;"2018"&amp;" - "&amp;M$3&amp;" - Final",Comparison!$A:$P,16,FALSE),0)</f>
        <v>0</v>
      </c>
      <c r="N4" s="29">
        <f>IFERROR(VLOOKUP($A4&amp;" - "&amp;"2018"&amp;" - "&amp;N$3&amp;" - Final",Comparison!$A:$P,16,FALSE),0)</f>
        <v>0</v>
      </c>
      <c r="O4" s="29">
        <f>IFERROR(VLOOKUP($A4&amp;" - "&amp;"2018"&amp;" - "&amp;O$3&amp;" - Final",Comparison!$A:$P,16,FALSE),0)</f>
        <v>0</v>
      </c>
      <c r="P4" s="29">
        <f>IFERROR(VLOOKUP($A4&amp;" - "&amp;"2018"&amp;" - "&amp;P$3&amp;" - Final",Comparison!$A:$P,16,FALSE),0)</f>
        <v>0</v>
      </c>
      <c r="Q4" s="29">
        <f>IFERROR(VLOOKUP($A4&amp;" - "&amp;"2018"&amp;" - "&amp;Q$3&amp;" - Final",Comparison!$A:$P,16,FALSE),0)</f>
        <v>0</v>
      </c>
      <c r="R4" s="30"/>
    </row>
    <row r="5" spans="1:18" x14ac:dyDescent="0.25">
      <c r="A5" s="2">
        <v>3</v>
      </c>
      <c r="B5" s="5" t="s">
        <v>44</v>
      </c>
      <c r="C5" s="5" t="s">
        <v>99</v>
      </c>
      <c r="D5" s="27">
        <f>VLOOKUP(A5&amp;" - "&amp;"2018 - EU - Final",Comparison!A:O,15,FALSE)</f>
        <v>4546</v>
      </c>
      <c r="E5" s="27">
        <f>VLOOKUP(A5&amp;" - "&amp;"2018 - EU - Final",Comparison!A:O,10,FALSE)</f>
        <v>3955</v>
      </c>
      <c r="F5" s="27">
        <f t="shared" si="0"/>
        <v>0</v>
      </c>
      <c r="G5" s="28">
        <f t="shared" si="1"/>
        <v>0</v>
      </c>
      <c r="H5" s="29">
        <f>IFERROR(VLOOKUP($A5&amp;" - "&amp;"2018"&amp;" - "&amp;H$3&amp;" - Final",Comparison!$A:$P,16,FALSE),0)</f>
        <v>0</v>
      </c>
      <c r="I5" s="29">
        <f>IFERROR(VLOOKUP($A5&amp;" - "&amp;"2018"&amp;" - "&amp;I$3&amp;" - Final",Comparison!$A:$P,16,FALSE),0)</f>
        <v>0</v>
      </c>
      <c r="J5" s="29">
        <f>IFERROR(VLOOKUP($A5&amp;" - "&amp;"2018"&amp;" - "&amp;J$3&amp;" - Final",Comparison!$A:$P,16,FALSE),0)</f>
        <v>0</v>
      </c>
      <c r="K5" s="29">
        <f>IFERROR(VLOOKUP($A5&amp;" - "&amp;"2018"&amp;" - "&amp;K$3&amp;" - Final",Comparison!$A:$P,16,FALSE),0)</f>
        <v>0</v>
      </c>
      <c r="L5" s="29">
        <f>IFERROR(VLOOKUP($A5&amp;" - "&amp;"2018"&amp;" - "&amp;L$3&amp;" - Final",Comparison!$A:$P,16,FALSE),0)</f>
        <v>0</v>
      </c>
      <c r="M5" s="29">
        <f>IFERROR(VLOOKUP($A5&amp;" - "&amp;"2018"&amp;" - "&amp;M$3&amp;" - Final",Comparison!$A:$P,16,FALSE),0)</f>
        <v>0</v>
      </c>
      <c r="N5" s="29">
        <f>IFERROR(VLOOKUP($A5&amp;" - "&amp;"2018"&amp;" - "&amp;N$3&amp;" - Final",Comparison!$A:$P,16,FALSE),0)</f>
        <v>0</v>
      </c>
      <c r="O5" s="29">
        <f>IFERROR(VLOOKUP($A5&amp;" - "&amp;"2018"&amp;" - "&amp;O$3&amp;" - Final",Comparison!$A:$P,16,FALSE),0)</f>
        <v>0</v>
      </c>
      <c r="P5" s="29">
        <f>IFERROR(VLOOKUP($A5&amp;" - "&amp;"2018"&amp;" - "&amp;P$3&amp;" - Final",Comparison!$A:$P,16,FALSE),0)</f>
        <v>0</v>
      </c>
      <c r="Q5" s="29">
        <f>IFERROR(VLOOKUP($A5&amp;" - "&amp;"2018"&amp;" - "&amp;Q$3&amp;" - Final",Comparison!$A:$P,16,FALSE),0)</f>
        <v>0</v>
      </c>
    </row>
    <row r="6" spans="1:18" x14ac:dyDescent="0.25">
      <c r="A6" s="2">
        <v>4</v>
      </c>
      <c r="B6" s="5" t="s">
        <v>44</v>
      </c>
      <c r="C6" s="5" t="s">
        <v>102</v>
      </c>
      <c r="D6" s="27">
        <f>VLOOKUP(A6&amp;" - "&amp;"2018 - EU - Final",Comparison!A:O,15,FALSE)</f>
        <v>15807.777162885077</v>
      </c>
      <c r="E6" s="27">
        <f>VLOOKUP(A6&amp;" - "&amp;"2018 - EU - Final",Comparison!A:O,10,FALSE)</f>
        <v>16225</v>
      </c>
      <c r="F6" s="27">
        <f t="shared" si="0"/>
        <v>417.2228371149231</v>
      </c>
      <c r="G6" s="28">
        <f t="shared" si="1"/>
        <v>2.6393517116025424E-2</v>
      </c>
      <c r="H6" s="29">
        <f>IFERROR(VLOOKUP($A6&amp;" - "&amp;"2018"&amp;" - "&amp;H$3&amp;" - Final",Comparison!$A:$P,16,FALSE),0)</f>
        <v>14.760302527208978</v>
      </c>
      <c r="I6" s="29">
        <f>IFERROR(VLOOKUP($A6&amp;" - "&amp;"2018"&amp;" - "&amp;I$3&amp;" - Final",Comparison!$A:$P,16,FALSE),0)</f>
        <v>32.529238147942806</v>
      </c>
      <c r="J6" s="29">
        <f>IFERROR(VLOOKUP($A6&amp;" - "&amp;"2018"&amp;" - "&amp;J$3&amp;" - Final",Comparison!$A:$P,16,FALSE),0)</f>
        <v>3.0343479062903498</v>
      </c>
      <c r="K6" s="29">
        <f>IFERROR(VLOOKUP($A6&amp;" - "&amp;"2018"&amp;" - "&amp;K$3&amp;" - Final",Comparison!$A:$P,16,FALSE),0)</f>
        <v>15.891754288876541</v>
      </c>
      <c r="L6" s="29">
        <f>IFERROR(VLOOKUP($A6&amp;" - "&amp;"2018"&amp;" - "&amp;L$3&amp;" - Final",Comparison!$A:$P,16,FALSE),0)</f>
        <v>0</v>
      </c>
      <c r="M6" s="29">
        <f>IFERROR(VLOOKUP($A6&amp;" - "&amp;"2018"&amp;" - "&amp;M$3&amp;" - Final",Comparison!$A:$P,16,FALSE),0)</f>
        <v>11.134513927319688</v>
      </c>
      <c r="N6" s="29">
        <f>IFERROR(VLOOKUP($A6&amp;" - "&amp;"2018"&amp;" - "&amp;N$3&amp;" - Final",Comparison!$A:$P,16,FALSE),0)</f>
        <v>0</v>
      </c>
      <c r="O6" s="29">
        <f>IFERROR(VLOOKUP($A6&amp;" - "&amp;"2018"&amp;" - "&amp;O$3&amp;" - Final",Comparison!$A:$P,16,FALSE),0)</f>
        <v>0</v>
      </c>
      <c r="P6" s="29">
        <f>IFERROR(VLOOKUP($A6&amp;" - "&amp;"2018"&amp;" - "&amp;P$3&amp;" - Final",Comparison!$A:$P,16,FALSE),0)</f>
        <v>0.36000737871241206</v>
      </c>
      <c r="Q6" s="29">
        <f>IFERROR(VLOOKUP($A6&amp;" - "&amp;"2018"&amp;" - "&amp;Q$3&amp;" - Final",Comparison!$A:$P,16,FALSE),0)</f>
        <v>339.512672938572</v>
      </c>
    </row>
    <row r="7" spans="1:18" x14ac:dyDescent="0.25">
      <c r="A7" s="2">
        <v>5</v>
      </c>
      <c r="B7" s="5" t="s">
        <v>44</v>
      </c>
      <c r="C7" s="5" t="s">
        <v>106</v>
      </c>
      <c r="D7" s="27">
        <f>VLOOKUP(A7&amp;" - "&amp;"2018 - EU - Final",Comparison!A:O,15,FALSE)</f>
        <v>1656.284818299207</v>
      </c>
      <c r="E7" s="27">
        <f>VLOOKUP(A7&amp;" - "&amp;"2018 - EU - Final",Comparison!A:O,10,FALSE)</f>
        <v>1700</v>
      </c>
      <c r="F7" s="27">
        <f t="shared" si="0"/>
        <v>43.715181700792982</v>
      </c>
      <c r="G7" s="28">
        <f t="shared" si="1"/>
        <v>2.6393517116025306E-2</v>
      </c>
      <c r="H7" s="29">
        <f>IFERROR(VLOOKUP($A7&amp;" - "&amp;"2018"&amp;" - "&amp;H$3&amp;" - Final",Comparison!$A:$P,16,FALSE),0)</f>
        <v>1.3114554510237895</v>
      </c>
      <c r="I7" s="29">
        <f>IFERROR(VLOOKUP($A7&amp;" - "&amp;"2018"&amp;" - "&amp;I$3&amp;" - Final",Comparison!$A:$P,16,FALSE),0)</f>
        <v>33.557830658549847</v>
      </c>
      <c r="J7" s="29">
        <f>IFERROR(VLOOKUP($A7&amp;" - "&amp;"2018"&amp;" - "&amp;J$3&amp;" - Final",Comparison!$A:$P,16,FALSE),0)</f>
        <v>0</v>
      </c>
      <c r="K7" s="29">
        <f>IFERROR(VLOOKUP($A7&amp;" - "&amp;"2018"&amp;" - "&amp;K$3&amp;" - Final",Comparison!$A:$P,16,FALSE),0)</f>
        <v>0.54001106806862254</v>
      </c>
      <c r="L7" s="29">
        <f>IFERROR(VLOOKUP($A7&amp;" - "&amp;"2018"&amp;" - "&amp;L$3&amp;" - Final",Comparison!$A:$P,16,FALSE),0)</f>
        <v>0</v>
      </c>
      <c r="M7" s="29">
        <f>IFERROR(VLOOKUP($A7&amp;" - "&amp;"2018"&amp;" - "&amp;M$3&amp;" - Final",Comparison!$A:$P,16,FALSE),0)</f>
        <v>0.462866629773103</v>
      </c>
      <c r="N7" s="29">
        <f>IFERROR(VLOOKUP($A7&amp;" - "&amp;"2018"&amp;" - "&amp;N$3&amp;" - Final",Comparison!$A:$P,16,FALSE),0)</f>
        <v>0</v>
      </c>
      <c r="O7" s="29">
        <f>IFERROR(VLOOKUP($A7&amp;" - "&amp;"2018"&amp;" - "&amp;O$3&amp;" - Final",Comparison!$A:$P,16,FALSE),0)</f>
        <v>0</v>
      </c>
      <c r="P7" s="29">
        <f>IFERROR(VLOOKUP($A7&amp;" - "&amp;"2018"&amp;" - "&amp;P$3&amp;" - Final",Comparison!$A:$P,16,FALSE),0)</f>
        <v>0</v>
      </c>
      <c r="Q7" s="29">
        <f>IFERROR(VLOOKUP($A7&amp;" - "&amp;"2018"&amp;" - "&amp;Q$3&amp;" - Final",Comparison!$A:$P,16,FALSE),0)</f>
        <v>7.8430178933775778</v>
      </c>
    </row>
    <row r="8" spans="1:18" x14ac:dyDescent="0.25">
      <c r="A8" s="2">
        <v>6</v>
      </c>
      <c r="B8" s="5" t="s">
        <v>44</v>
      </c>
      <c r="C8" s="5" t="s">
        <v>108</v>
      </c>
      <c r="D8" s="27">
        <f>VLOOKUP(A8&amp;" - "&amp;"2018 - EU - Final",Comparison!A:O,15,FALSE)</f>
        <v>8943.9380188157174</v>
      </c>
      <c r="E8" s="27">
        <f>VLOOKUP(A8&amp;" - "&amp;"2018 - EU - Final",Comparison!A:O,10,FALSE)</f>
        <v>9180</v>
      </c>
      <c r="F8" s="27">
        <f t="shared" si="0"/>
        <v>236.06198118428256</v>
      </c>
      <c r="G8" s="28">
        <f t="shared" si="1"/>
        <v>2.6393517116025358E-2</v>
      </c>
      <c r="H8" s="29">
        <f>IFERROR(VLOOKUP($A8&amp;" - "&amp;"2018"&amp;" - "&amp;H$3&amp;" - Final",Comparison!$A:$P,16,FALSE),0)</f>
        <v>8.4858882125069499</v>
      </c>
      <c r="I8" s="29">
        <f>IFERROR(VLOOKUP($A8&amp;" - "&amp;"2018"&amp;" - "&amp;I$3&amp;" - Final",Comparison!$A:$P,16,FALSE),0)</f>
        <v>0</v>
      </c>
      <c r="J8" s="29">
        <f>IFERROR(VLOOKUP($A8&amp;" - "&amp;"2018"&amp;" - "&amp;J$3&amp;" - Final",Comparison!$A:$P,16,FALSE),0)</f>
        <v>104.37642501383516</v>
      </c>
      <c r="K8" s="29">
        <f>IFERROR(VLOOKUP($A8&amp;" - "&amp;"2018"&amp;" - "&amp;K$3&amp;" - Final",Comparison!$A:$P,16,FALSE),0)</f>
        <v>9.694484412469933</v>
      </c>
      <c r="L8" s="29">
        <f>IFERROR(VLOOKUP($A8&amp;" - "&amp;"2018"&amp;" - "&amp;L$3&amp;" - Final",Comparison!$A:$P,16,FALSE),0)</f>
        <v>23.60619811842821</v>
      </c>
      <c r="M8" s="29">
        <f>IFERROR(VLOOKUP($A8&amp;" - "&amp;"2018"&amp;" - "&amp;M$3&amp;" - Final",Comparison!$A:$P,16,FALSE),0)</f>
        <v>8.1773104593248149</v>
      </c>
      <c r="N8" s="29">
        <f>IFERROR(VLOOKUP($A8&amp;" - "&amp;"2018"&amp;" - "&amp;N$3&amp;" - Final",Comparison!$A:$P,16,FALSE),0)</f>
        <v>0</v>
      </c>
      <c r="O8" s="29">
        <f>IFERROR(VLOOKUP($A8&amp;" - "&amp;"2018"&amp;" - "&amp;O$3&amp;" - Final",Comparison!$A:$P,16,FALSE),0)</f>
        <v>9.0773289061058904</v>
      </c>
      <c r="P8" s="29">
        <f>IFERROR(VLOOKUP($A8&amp;" - "&amp;"2018"&amp;" - "&amp;P$3&amp;" - Final",Comparison!$A:$P,16,FALSE),0)</f>
        <v>0</v>
      </c>
      <c r="Q8" s="29">
        <f>IFERROR(VLOOKUP($A8&amp;" - "&amp;"2018"&amp;" - "&amp;Q$3&amp;" - Final",Comparison!$A:$P,16,FALSE),0)</f>
        <v>72.644346061612396</v>
      </c>
    </row>
    <row r="9" spans="1:18" x14ac:dyDescent="0.25">
      <c r="A9" s="2">
        <v>7</v>
      </c>
      <c r="B9" s="5" t="s">
        <v>44</v>
      </c>
      <c r="C9" s="5" t="s">
        <v>111</v>
      </c>
      <c r="D9" s="27">
        <f>VLOOKUP(A9&amp;" - "&amp;"2018 - EU - Final",Comparison!A:O,15,FALSE)</f>
        <v>29534.713102409642</v>
      </c>
      <c r="E9" s="27">
        <f>VLOOKUP(A9&amp;" - "&amp;"2018 - EU - Final",Comparison!A:O,10,FALSE)</f>
        <v>33516</v>
      </c>
      <c r="F9" s="27">
        <f t="shared" si="0"/>
        <v>3981.2868975903584</v>
      </c>
      <c r="G9" s="28">
        <f t="shared" si="1"/>
        <v>0.13480025635547949</v>
      </c>
      <c r="H9" s="29">
        <f>IFERROR(VLOOKUP($A9&amp;" - "&amp;"2018"&amp;" - "&amp;H$3&amp;" - Final",Comparison!$A:$P,16,FALSE),0)</f>
        <v>367.88535391566256</v>
      </c>
      <c r="I9" s="29">
        <f>IFERROR(VLOOKUP($A9&amp;" - "&amp;"2018"&amp;" - "&amp;I$3&amp;" - Final",Comparison!$A:$P,16,FALSE),0)</f>
        <v>0</v>
      </c>
      <c r="J9" s="29">
        <f>IFERROR(VLOOKUP($A9&amp;" - "&amp;"2018"&amp;" - "&amp;J$3&amp;" - Final",Comparison!$A:$P,16,FALSE),0)</f>
        <v>2360.9045557228892</v>
      </c>
      <c r="K9" s="29">
        <f>IFERROR(VLOOKUP($A9&amp;" - "&amp;"2018"&amp;" - "&amp;K$3&amp;" - Final",Comparison!$A:$P,16,FALSE),0)</f>
        <v>40.981739457831338</v>
      </c>
      <c r="L9" s="29">
        <f>IFERROR(VLOOKUP($A9&amp;" - "&amp;"2018"&amp;" - "&amp;L$3&amp;" - Final",Comparison!$A:$P,16,FALSE),0)</f>
        <v>301.72063253012038</v>
      </c>
      <c r="M9" s="29">
        <f>IFERROR(VLOOKUP($A9&amp;" - "&amp;"2018"&amp;" - "&amp;M$3&amp;" - Final",Comparison!$A:$P,16,FALSE),0)</f>
        <v>47.633847891566234</v>
      </c>
      <c r="N9" s="29">
        <f>IFERROR(VLOOKUP($A9&amp;" - "&amp;"2018"&amp;" - "&amp;N$3&amp;" - Final",Comparison!$A:$P,16,FALSE),0)</f>
        <v>0</v>
      </c>
      <c r="O9" s="29">
        <f>IFERROR(VLOOKUP($A9&amp;" - "&amp;"2018"&amp;" - "&amp;O$3&amp;" - Final",Comparison!$A:$P,16,FALSE),0)</f>
        <v>146.22759789156612</v>
      </c>
      <c r="P9" s="29">
        <f>IFERROR(VLOOKUP($A9&amp;" - "&amp;"2018"&amp;" - "&amp;P$3&amp;" - Final",Comparison!$A:$P,16,FALSE),0)</f>
        <v>0</v>
      </c>
      <c r="Q9" s="29">
        <f>IFERROR(VLOOKUP($A9&amp;" - "&amp;"2018"&amp;" - "&amp;Q$3&amp;" - Final",Comparison!$A:$P,16,FALSE),0)</f>
        <v>715.9331701807223</v>
      </c>
    </row>
    <row r="10" spans="1:18" x14ac:dyDescent="0.25">
      <c r="A10" s="2">
        <v>8</v>
      </c>
      <c r="B10" s="5" t="s">
        <v>44</v>
      </c>
      <c r="C10" s="5" t="s">
        <v>114</v>
      </c>
      <c r="D10" s="27">
        <f>VLOOKUP(A10&amp;" - "&amp;"2018 - EU - Final",Comparison!A:O,15,FALSE)</f>
        <v>7913.2868975903621</v>
      </c>
      <c r="E10" s="27">
        <f>VLOOKUP(A10&amp;" - "&amp;"2018 - EU - Final",Comparison!A:O,10,FALSE)</f>
        <v>8980</v>
      </c>
      <c r="F10" s="27">
        <f t="shared" si="0"/>
        <v>1066.7131024096379</v>
      </c>
      <c r="G10" s="28">
        <f t="shared" si="1"/>
        <v>0.13480025635547951</v>
      </c>
      <c r="H10" s="29">
        <f>IFERROR(VLOOKUP($A10&amp;" - "&amp;"2018"&amp;" - "&amp;H$3&amp;" - Final",Comparison!$A:$P,16,FALSE),0)</f>
        <v>0</v>
      </c>
      <c r="I10" s="29">
        <f>IFERROR(VLOOKUP($A10&amp;" - "&amp;"2018"&amp;" - "&amp;I$3&amp;" - Final",Comparison!$A:$P,16,FALSE),0)</f>
        <v>0</v>
      </c>
      <c r="J10" s="29">
        <f>IFERROR(VLOOKUP($A10&amp;" - "&amp;"2018"&amp;" - "&amp;J$3&amp;" - Final",Comparison!$A:$P,16,FALSE),0)</f>
        <v>904.21159638554218</v>
      </c>
      <c r="K10" s="29">
        <f>IFERROR(VLOOKUP($A10&amp;" - "&amp;"2018"&amp;" - "&amp;K$3&amp;" - Final",Comparison!$A:$P,16,FALSE),0)</f>
        <v>0</v>
      </c>
      <c r="L10" s="29">
        <f>IFERROR(VLOOKUP($A10&amp;" - "&amp;"2018"&amp;" - "&amp;L$3&amp;" - Final",Comparison!$A:$P,16,FALSE),0)</f>
        <v>0</v>
      </c>
      <c r="M10" s="29">
        <f>IFERROR(VLOOKUP($A10&amp;" - "&amp;"2018"&amp;" - "&amp;M$3&amp;" - Final",Comparison!$A:$P,16,FALSE),0)</f>
        <v>0</v>
      </c>
      <c r="N10" s="29">
        <f>IFERROR(VLOOKUP($A10&amp;" - "&amp;"2018"&amp;" - "&amp;N$3&amp;" - Final",Comparison!$A:$P,16,FALSE),0)</f>
        <v>0</v>
      </c>
      <c r="O10" s="29">
        <f>IFERROR(VLOOKUP($A10&amp;" - "&amp;"2018"&amp;" - "&amp;O$3&amp;" - Final",Comparison!$A:$P,16,FALSE),0)</f>
        <v>162.50150602409644</v>
      </c>
      <c r="P10" s="29">
        <f>IFERROR(VLOOKUP($A10&amp;" - "&amp;"2018"&amp;" - "&amp;P$3&amp;" - Final",Comparison!$A:$P,16,FALSE),0)</f>
        <v>0</v>
      </c>
      <c r="Q10" s="29">
        <f>IFERROR(VLOOKUP($A10&amp;" - "&amp;"2018"&amp;" - "&amp;Q$3&amp;" - Final",Comparison!$A:$P,16,FALSE),0)</f>
        <v>0</v>
      </c>
    </row>
    <row r="11" spans="1:18" x14ac:dyDescent="0.25">
      <c r="A11" s="2">
        <v>11</v>
      </c>
      <c r="B11" s="5" t="s">
        <v>126</v>
      </c>
      <c r="C11" s="5" t="s">
        <v>127</v>
      </c>
      <c r="D11" s="27">
        <f>VLOOKUP(A11&amp;" - "&amp;"2018 - EU - Final",Comparison!A:O,15,FALSE)</f>
        <v>0</v>
      </c>
      <c r="E11" s="27">
        <f>VLOOKUP(A11&amp;" - "&amp;"2018 - EU - Final",Comparison!A:O,10,FALSE)</f>
        <v>0</v>
      </c>
      <c r="F11" s="27">
        <f t="shared" si="0"/>
        <v>0</v>
      </c>
      <c r="G11" s="28">
        <f t="shared" si="1"/>
        <v>0</v>
      </c>
      <c r="H11" s="29">
        <f>IFERROR(VLOOKUP($A11&amp;" - "&amp;"2018"&amp;" - "&amp;H$3&amp;" - Final",Comparison!$A:$P,16,FALSE),0)</f>
        <v>0</v>
      </c>
      <c r="I11" s="29">
        <f>IFERROR(VLOOKUP($A11&amp;" - "&amp;"2018"&amp;" - "&amp;I$3&amp;" - Final",Comparison!$A:$P,16,FALSE),0)</f>
        <v>0</v>
      </c>
      <c r="J11" s="29">
        <f>IFERROR(VLOOKUP($A11&amp;" - "&amp;"2018"&amp;" - "&amp;J$3&amp;" - Final",Comparison!$A:$P,16,FALSE),0)</f>
        <v>0</v>
      </c>
      <c r="K11" s="29">
        <f>IFERROR(VLOOKUP($A11&amp;" - "&amp;"2018"&amp;" - "&amp;K$3&amp;" - Final",Comparison!$A:$P,16,FALSE),0)</f>
        <v>0</v>
      </c>
      <c r="L11" s="29">
        <f>IFERROR(VLOOKUP($A11&amp;" - "&amp;"2018"&amp;" - "&amp;L$3&amp;" - Final",Comparison!$A:$P,16,FALSE),0)</f>
        <v>0</v>
      </c>
      <c r="M11" s="29">
        <f>IFERROR(VLOOKUP($A11&amp;" - "&amp;"2018"&amp;" - "&amp;M$3&amp;" - Final",Comparison!$A:$P,16,FALSE),0)</f>
        <v>0</v>
      </c>
      <c r="N11" s="29">
        <f>IFERROR(VLOOKUP($A11&amp;" - "&amp;"2018"&amp;" - "&amp;N$3&amp;" - Final",Comparison!$A:$P,16,FALSE),0)</f>
        <v>0</v>
      </c>
      <c r="O11" s="29">
        <f>IFERROR(VLOOKUP($A11&amp;" - "&amp;"2018"&amp;" - "&amp;O$3&amp;" - Final",Comparison!$A:$P,16,FALSE),0)</f>
        <v>0</v>
      </c>
      <c r="P11" s="29">
        <f>IFERROR(VLOOKUP($A11&amp;" - "&amp;"2018"&amp;" - "&amp;P$3&amp;" - Final",Comparison!$A:$P,16,FALSE),0)</f>
        <v>0</v>
      </c>
      <c r="Q11" s="29">
        <f>IFERROR(VLOOKUP($A11&amp;" - "&amp;"2018"&amp;" - "&amp;Q$3&amp;" - Final",Comparison!$A:$P,16,FALSE),0)</f>
        <v>0</v>
      </c>
    </row>
    <row r="12" spans="1:18" x14ac:dyDescent="0.25">
      <c r="A12" s="2">
        <v>12</v>
      </c>
      <c r="B12" s="5" t="s">
        <v>55</v>
      </c>
      <c r="C12" s="5" t="s">
        <v>130</v>
      </c>
      <c r="D12" s="27">
        <f>VLOOKUP(A12&amp;" - "&amp;"2018 - EU - Final",Comparison!A:O,15,FALSE)</f>
        <v>10463</v>
      </c>
      <c r="E12" s="27">
        <f>VLOOKUP(A12&amp;" - "&amp;"2018 - EU - Final",Comparison!A:O,10,FALSE)</f>
        <v>10463</v>
      </c>
      <c r="F12" s="27">
        <f t="shared" si="0"/>
        <v>0</v>
      </c>
      <c r="G12" s="28">
        <f t="shared" si="1"/>
        <v>0</v>
      </c>
      <c r="H12" s="29">
        <f>IFERROR(VLOOKUP($A12&amp;" - "&amp;"2018"&amp;" - "&amp;H$3&amp;" - Final",Comparison!$A:$P,16,FALSE),0)</f>
        <v>0</v>
      </c>
      <c r="I12" s="29">
        <f>IFERROR(VLOOKUP($A12&amp;" - "&amp;"2018"&amp;" - "&amp;I$3&amp;" - Final",Comparison!$A:$P,16,FALSE),0)</f>
        <v>0</v>
      </c>
      <c r="J12" s="29">
        <f>IFERROR(VLOOKUP($A12&amp;" - "&amp;"2018"&amp;" - "&amp;J$3&amp;" - Final",Comparison!$A:$P,16,FALSE),0)</f>
        <v>0</v>
      </c>
      <c r="K12" s="29">
        <f>IFERROR(VLOOKUP($A12&amp;" - "&amp;"2018"&amp;" - "&amp;K$3&amp;" - Final",Comparison!$A:$P,16,FALSE),0)</f>
        <v>0</v>
      </c>
      <c r="L12" s="29">
        <f>IFERROR(VLOOKUP($A12&amp;" - "&amp;"2018"&amp;" - "&amp;L$3&amp;" - Final",Comparison!$A:$P,16,FALSE),0)</f>
        <v>0</v>
      </c>
      <c r="M12" s="29">
        <f>IFERROR(VLOOKUP($A12&amp;" - "&amp;"2018"&amp;" - "&amp;M$3&amp;" - Final",Comparison!$A:$P,16,FALSE),0)</f>
        <v>0</v>
      </c>
      <c r="N12" s="29">
        <f>IFERROR(VLOOKUP($A12&amp;" - "&amp;"2018"&amp;" - "&amp;N$3&amp;" - Final",Comparison!$A:$P,16,FALSE),0)</f>
        <v>0</v>
      </c>
      <c r="O12" s="29">
        <f>IFERROR(VLOOKUP($A12&amp;" - "&amp;"2018"&amp;" - "&amp;O$3&amp;" - Final",Comparison!$A:$P,16,FALSE),0)</f>
        <v>0</v>
      </c>
      <c r="P12" s="29">
        <f>IFERROR(VLOOKUP($A12&amp;" - "&amp;"2018"&amp;" - "&amp;P$3&amp;" - Final",Comparison!$A:$P,16,FALSE),0)</f>
        <v>0</v>
      </c>
      <c r="Q12" s="29">
        <f>IFERROR(VLOOKUP($A12&amp;" - "&amp;"2018"&amp;" - "&amp;Q$3&amp;" - Final",Comparison!$A:$P,16,FALSE),0)</f>
        <v>0</v>
      </c>
    </row>
    <row r="13" spans="1:18" x14ac:dyDescent="0.25">
      <c r="A13" s="2">
        <v>15</v>
      </c>
      <c r="B13" s="5" t="s">
        <v>55</v>
      </c>
      <c r="C13" s="5" t="s">
        <v>135</v>
      </c>
      <c r="D13" s="27">
        <f>VLOOKUP(A13&amp;" - "&amp;"2018 - EU - Final",Comparison!A:O,15,FALSE)</f>
        <v>0</v>
      </c>
      <c r="E13" s="27">
        <f>VLOOKUP(A13&amp;" - "&amp;"2018 - EU - Final",Comparison!A:O,10,FALSE)</f>
        <v>286</v>
      </c>
      <c r="F13" s="27">
        <f t="shared" si="0"/>
        <v>286</v>
      </c>
      <c r="G13" s="28">
        <f t="shared" si="1"/>
        <v>0</v>
      </c>
      <c r="H13" s="29">
        <f>IFERROR(VLOOKUP($A13&amp;" - "&amp;"2018"&amp;" - "&amp;H$3&amp;" - Final",Comparison!$A:$P,16,FALSE),0)</f>
        <v>0</v>
      </c>
      <c r="I13" s="29">
        <f>IFERROR(VLOOKUP($A13&amp;" - "&amp;"2018"&amp;" - "&amp;I$3&amp;" - Final",Comparison!$A:$P,16,FALSE),0)</f>
        <v>0</v>
      </c>
      <c r="J13" s="29">
        <f>IFERROR(VLOOKUP($A13&amp;" - "&amp;"2018"&amp;" - "&amp;J$3&amp;" - Final",Comparison!$A:$P,16,FALSE),0)</f>
        <v>7</v>
      </c>
      <c r="K13" s="29">
        <f>IFERROR(VLOOKUP($A13&amp;" - "&amp;"2018"&amp;" - "&amp;K$3&amp;" - Final",Comparison!$A:$P,16,FALSE),0)</f>
        <v>0</v>
      </c>
      <c r="L13" s="29">
        <f>IFERROR(VLOOKUP($A13&amp;" - "&amp;"2018"&amp;" - "&amp;L$3&amp;" - Final",Comparison!$A:$P,16,FALSE),0)</f>
        <v>0</v>
      </c>
      <c r="M13" s="29">
        <f>IFERROR(VLOOKUP($A13&amp;" - "&amp;"2018"&amp;" - "&amp;M$3&amp;" - Final",Comparison!$A:$P,16,FALSE),0)</f>
        <v>0</v>
      </c>
      <c r="N13" s="29">
        <f>IFERROR(VLOOKUP($A13&amp;" - "&amp;"2018"&amp;" - "&amp;N$3&amp;" - Final",Comparison!$A:$P,16,FALSE),0)</f>
        <v>0</v>
      </c>
      <c r="O13" s="29">
        <f>IFERROR(VLOOKUP($A13&amp;" - "&amp;"2018"&amp;" - "&amp;O$3&amp;" - Final",Comparison!$A:$P,16,FALSE),0)</f>
        <v>273</v>
      </c>
      <c r="P13" s="29">
        <f>IFERROR(VLOOKUP($A13&amp;" - "&amp;"2018"&amp;" - "&amp;P$3&amp;" - Final",Comparison!$A:$P,16,FALSE),0)</f>
        <v>0</v>
      </c>
      <c r="Q13" s="29">
        <f>IFERROR(VLOOKUP($A13&amp;" - "&amp;"2018"&amp;" - "&amp;Q$3&amp;" - Final",Comparison!$A:$P,16,FALSE),0)</f>
        <v>2</v>
      </c>
    </row>
    <row r="14" spans="1:18" x14ac:dyDescent="0.25">
      <c r="A14" s="2">
        <v>16</v>
      </c>
      <c r="B14" s="5" t="s">
        <v>55</v>
      </c>
      <c r="C14" s="5" t="s">
        <v>139</v>
      </c>
      <c r="D14" s="27">
        <f>VLOOKUP(A14&amp;" - "&amp;"2018 - EU - Final",Comparison!A:O,15,FALSE)</f>
        <v>0</v>
      </c>
      <c r="E14" s="27">
        <f>VLOOKUP(A14&amp;" - "&amp;"2018 - EU - Final",Comparison!A:O,10,FALSE)</f>
        <v>53</v>
      </c>
      <c r="F14" s="27">
        <f t="shared" si="0"/>
        <v>53</v>
      </c>
      <c r="G14" s="28">
        <f t="shared" si="1"/>
        <v>0</v>
      </c>
      <c r="H14" s="29">
        <f>IFERROR(VLOOKUP($A14&amp;" - "&amp;"2018"&amp;" - "&amp;H$3&amp;" - Final",Comparison!$A:$P,16,FALSE),0)</f>
        <v>0</v>
      </c>
      <c r="I14" s="29">
        <f>IFERROR(VLOOKUP($A14&amp;" - "&amp;"2018"&amp;" - "&amp;I$3&amp;" - Final",Comparison!$A:$P,16,FALSE),0)</f>
        <v>4</v>
      </c>
      <c r="J14" s="29">
        <f>IFERROR(VLOOKUP($A14&amp;" - "&amp;"2018"&amp;" - "&amp;J$3&amp;" - Final",Comparison!$A:$P,16,FALSE),0)</f>
        <v>23</v>
      </c>
      <c r="K14" s="29">
        <f>IFERROR(VLOOKUP($A14&amp;" - "&amp;"2018"&amp;" - "&amp;K$3&amp;" - Final",Comparison!$A:$P,16,FALSE),0)</f>
        <v>4</v>
      </c>
      <c r="L14" s="29">
        <f>IFERROR(VLOOKUP($A14&amp;" - "&amp;"2018"&amp;" - "&amp;L$3&amp;" - Final",Comparison!$A:$P,16,FALSE),0)</f>
        <v>4</v>
      </c>
      <c r="M14" s="29">
        <f>IFERROR(VLOOKUP($A14&amp;" - "&amp;"2018"&amp;" - "&amp;M$3&amp;" - Final",Comparison!$A:$P,16,FALSE),0)</f>
        <v>0</v>
      </c>
      <c r="N14" s="29">
        <f>IFERROR(VLOOKUP($A14&amp;" - "&amp;"2018"&amp;" - "&amp;N$3&amp;" - Final",Comparison!$A:$P,16,FALSE),0)</f>
        <v>0</v>
      </c>
      <c r="O14" s="29">
        <f>IFERROR(VLOOKUP($A14&amp;" - "&amp;"2018"&amp;" - "&amp;O$3&amp;" - Final",Comparison!$A:$P,16,FALSE),0)</f>
        <v>0</v>
      </c>
      <c r="P14" s="29">
        <f>IFERROR(VLOOKUP($A14&amp;" - "&amp;"2018"&amp;" - "&amp;P$3&amp;" - Final",Comparison!$A:$P,16,FALSE),0)</f>
        <v>0</v>
      </c>
      <c r="Q14" s="29">
        <f>IFERROR(VLOOKUP($A14&amp;" - "&amp;"2018"&amp;" - "&amp;Q$3&amp;" - Final",Comparison!$A:$P,16,FALSE),0)</f>
        <v>14</v>
      </c>
    </row>
    <row r="15" spans="1:18" x14ac:dyDescent="0.25">
      <c r="A15" s="2">
        <v>17</v>
      </c>
      <c r="B15" s="5" t="s">
        <v>55</v>
      </c>
      <c r="C15" s="5" t="s">
        <v>141</v>
      </c>
      <c r="D15" s="27">
        <f>VLOOKUP(A15&amp;" - "&amp;"2018 - EU - Final",Comparison!A:O,15,FALSE)</f>
        <v>0</v>
      </c>
      <c r="E15" s="27">
        <f>VLOOKUP(A15&amp;" - "&amp;"2018 - EU - Final",Comparison!A:O,10,FALSE)</f>
        <v>8</v>
      </c>
      <c r="F15" s="27">
        <f t="shared" si="0"/>
        <v>8</v>
      </c>
      <c r="G15" s="28">
        <f t="shared" si="1"/>
        <v>0</v>
      </c>
      <c r="H15" s="29">
        <f>IFERROR(VLOOKUP($A15&amp;" - "&amp;"2018"&amp;" - "&amp;H$3&amp;" - Final",Comparison!$A:$P,16,FALSE),0)</f>
        <v>0</v>
      </c>
      <c r="I15" s="29">
        <f>IFERROR(VLOOKUP($A15&amp;" - "&amp;"2018"&amp;" - "&amp;I$3&amp;" - Final",Comparison!$A:$P,16,FALSE),0)</f>
        <v>3</v>
      </c>
      <c r="J15" s="29">
        <f>IFERROR(VLOOKUP($A15&amp;" - "&amp;"2018"&amp;" - "&amp;J$3&amp;" - Final",Comparison!$A:$P,16,FALSE),0)</f>
        <v>0</v>
      </c>
      <c r="K15" s="29">
        <f>IFERROR(VLOOKUP($A15&amp;" - "&amp;"2018"&amp;" - "&amp;K$3&amp;" - Final",Comparison!$A:$P,16,FALSE),0)</f>
        <v>2</v>
      </c>
      <c r="L15" s="29">
        <f>IFERROR(VLOOKUP($A15&amp;" - "&amp;"2018"&amp;" - "&amp;L$3&amp;" - Final",Comparison!$A:$P,16,FALSE),0)</f>
        <v>0</v>
      </c>
      <c r="M15" s="29">
        <f>IFERROR(VLOOKUP($A15&amp;" - "&amp;"2018"&amp;" - "&amp;M$3&amp;" - Final",Comparison!$A:$P,16,FALSE),0)</f>
        <v>0</v>
      </c>
      <c r="N15" s="29">
        <f>IFERROR(VLOOKUP($A15&amp;" - "&amp;"2018"&amp;" - "&amp;N$3&amp;" - Final",Comparison!$A:$P,16,FALSE),0)</f>
        <v>0</v>
      </c>
      <c r="O15" s="29">
        <f>IFERROR(VLOOKUP($A15&amp;" - "&amp;"2018"&amp;" - "&amp;O$3&amp;" - Final",Comparison!$A:$P,16,FALSE),0)</f>
        <v>0</v>
      </c>
      <c r="P15" s="29">
        <f>IFERROR(VLOOKUP($A15&amp;" - "&amp;"2018"&amp;" - "&amp;P$3&amp;" - Final",Comparison!$A:$P,16,FALSE),0)</f>
        <v>3</v>
      </c>
      <c r="Q15" s="29">
        <f>IFERROR(VLOOKUP($A15&amp;" - "&amp;"2018"&amp;" - "&amp;Q$3&amp;" - Final",Comparison!$A:$P,16,FALSE),0)</f>
        <v>0</v>
      </c>
    </row>
    <row r="16" spans="1:18" x14ac:dyDescent="0.25">
      <c r="A16" s="2">
        <v>18</v>
      </c>
      <c r="B16" s="5" t="s">
        <v>34</v>
      </c>
      <c r="C16" s="5" t="s">
        <v>99</v>
      </c>
      <c r="D16" s="27">
        <f>VLOOKUP(A16&amp;" - "&amp;"2018 - EU - Final",Comparison!A:O,15,FALSE)</f>
        <v>53473</v>
      </c>
      <c r="E16" s="27">
        <f>VLOOKUP(A16&amp;" - "&amp;"2018 - EU - Final",Comparison!A:O,10,FALSE)</f>
        <v>53473</v>
      </c>
      <c r="F16" s="27">
        <f t="shared" si="0"/>
        <v>0</v>
      </c>
      <c r="G16" s="28">
        <f t="shared" si="1"/>
        <v>0</v>
      </c>
      <c r="H16" s="29">
        <f>IFERROR(VLOOKUP($A16&amp;" - "&amp;"2018"&amp;" - "&amp;H$3&amp;" - Final",Comparison!$A:$P,16,FALSE),0)</f>
        <v>0</v>
      </c>
      <c r="I16" s="29">
        <f>IFERROR(VLOOKUP($A16&amp;" - "&amp;"2018"&amp;" - "&amp;I$3&amp;" - Final",Comparison!$A:$P,16,FALSE),0)</f>
        <v>0</v>
      </c>
      <c r="J16" s="29">
        <f>IFERROR(VLOOKUP($A16&amp;" - "&amp;"2018"&amp;" - "&amp;J$3&amp;" - Final",Comparison!$A:$P,16,FALSE),0)</f>
        <v>0</v>
      </c>
      <c r="K16" s="29">
        <f>IFERROR(VLOOKUP($A16&amp;" - "&amp;"2018"&amp;" - "&amp;K$3&amp;" - Final",Comparison!$A:$P,16,FALSE),0)</f>
        <v>0</v>
      </c>
      <c r="L16" s="29">
        <f>IFERROR(VLOOKUP($A16&amp;" - "&amp;"2018"&amp;" - "&amp;L$3&amp;" - Final",Comparison!$A:$P,16,FALSE),0)</f>
        <v>0</v>
      </c>
      <c r="M16" s="29">
        <f>IFERROR(VLOOKUP($A16&amp;" - "&amp;"2018"&amp;" - "&amp;M$3&amp;" - Final",Comparison!$A:$P,16,FALSE),0)</f>
        <v>0</v>
      </c>
      <c r="N16" s="29">
        <f>IFERROR(VLOOKUP($A16&amp;" - "&amp;"2018"&amp;" - "&amp;N$3&amp;" - Final",Comparison!$A:$P,16,FALSE),0)</f>
        <v>0</v>
      </c>
      <c r="O16" s="29">
        <f>IFERROR(VLOOKUP($A16&amp;" - "&amp;"2018"&amp;" - "&amp;O$3&amp;" - Final",Comparison!$A:$P,16,FALSE),0)</f>
        <v>0</v>
      </c>
      <c r="P16" s="29">
        <f>IFERROR(VLOOKUP($A16&amp;" - "&amp;"2018"&amp;" - "&amp;P$3&amp;" - Final",Comparison!$A:$P,16,FALSE),0)</f>
        <v>0</v>
      </c>
      <c r="Q16" s="29">
        <f>IFERROR(VLOOKUP($A16&amp;" - "&amp;"2018"&amp;" - "&amp;Q$3&amp;" - Final",Comparison!$A:$P,16,FALSE),0)</f>
        <v>0</v>
      </c>
    </row>
    <row r="17" spans="1:17" x14ac:dyDescent="0.25">
      <c r="A17" s="2">
        <v>19</v>
      </c>
      <c r="B17" s="5" t="s">
        <v>34</v>
      </c>
      <c r="C17" s="5" t="s">
        <v>145</v>
      </c>
      <c r="D17" s="27">
        <f>VLOOKUP(A17&amp;" - "&amp;"2018 - EU - Final",Comparison!A:O,15,FALSE)</f>
        <v>401363.00000000006</v>
      </c>
      <c r="E17" s="27">
        <f>VLOOKUP(A17&amp;" - "&amp;"2018 - EU - Final",Comparison!A:O,10,FALSE)</f>
        <v>401363</v>
      </c>
      <c r="F17" s="27">
        <f t="shared" si="0"/>
        <v>0</v>
      </c>
      <c r="G17" s="28">
        <f t="shared" si="1"/>
        <v>0</v>
      </c>
      <c r="H17" s="29">
        <f>IFERROR(VLOOKUP($A17&amp;" - "&amp;"2018"&amp;" - "&amp;H$3&amp;" - Final",Comparison!$A:$P,16,FALSE),0)</f>
        <v>0</v>
      </c>
      <c r="I17" s="29">
        <f>IFERROR(VLOOKUP($A17&amp;" - "&amp;"2018"&amp;" - "&amp;I$3&amp;" - Final",Comparison!$A:$P,16,FALSE),0)</f>
        <v>0</v>
      </c>
      <c r="J17" s="29">
        <f>IFERROR(VLOOKUP($A17&amp;" - "&amp;"2018"&amp;" - "&amp;J$3&amp;" - Final",Comparison!$A:$P,16,FALSE),0)</f>
        <v>0</v>
      </c>
      <c r="K17" s="29">
        <f>IFERROR(VLOOKUP($A17&amp;" - "&amp;"2018"&amp;" - "&amp;K$3&amp;" - Final",Comparison!$A:$P,16,FALSE),0)</f>
        <v>0</v>
      </c>
      <c r="L17" s="29">
        <f>IFERROR(VLOOKUP($A17&amp;" - "&amp;"2018"&amp;" - "&amp;L$3&amp;" - Final",Comparison!$A:$P,16,FALSE),0)</f>
        <v>0</v>
      </c>
      <c r="M17" s="29">
        <f>IFERROR(VLOOKUP($A17&amp;" - "&amp;"2018"&amp;" - "&amp;M$3&amp;" - Final",Comparison!$A:$P,16,FALSE),0)</f>
        <v>0</v>
      </c>
      <c r="N17" s="29">
        <f>IFERROR(VLOOKUP($A17&amp;" - "&amp;"2018"&amp;" - "&amp;N$3&amp;" - Final",Comparison!$A:$P,16,FALSE),0)</f>
        <v>0</v>
      </c>
      <c r="O17" s="29">
        <f>IFERROR(VLOOKUP($A17&amp;" - "&amp;"2018"&amp;" - "&amp;O$3&amp;" - Final",Comparison!$A:$P,16,FALSE),0)</f>
        <v>0</v>
      </c>
      <c r="P17" s="29">
        <f>IFERROR(VLOOKUP($A17&amp;" - "&amp;"2018"&amp;" - "&amp;P$3&amp;" - Final",Comparison!$A:$P,16,FALSE),0)</f>
        <v>0</v>
      </c>
      <c r="Q17" s="29">
        <f>IFERROR(VLOOKUP($A17&amp;" - "&amp;"2018"&amp;" - "&amp;Q$3&amp;" - Final",Comparison!$A:$P,16,FALSE),0)</f>
        <v>0</v>
      </c>
    </row>
    <row r="18" spans="1:17" x14ac:dyDescent="0.25">
      <c r="A18" s="2">
        <v>21</v>
      </c>
      <c r="B18" s="5" t="s">
        <v>34</v>
      </c>
      <c r="C18" s="5" t="s">
        <v>149</v>
      </c>
      <c r="D18" s="27">
        <f>VLOOKUP(A18&amp;" - "&amp;"2018 - EU - Final",Comparison!A:O,15,FALSE)</f>
        <v>2500</v>
      </c>
      <c r="E18" s="27">
        <f>VLOOKUP(A18&amp;" - "&amp;"2018 - EU - Final",Comparison!A:O,10,FALSE)</f>
        <v>2500</v>
      </c>
      <c r="F18" s="27">
        <f t="shared" si="0"/>
        <v>0</v>
      </c>
      <c r="G18" s="28">
        <f t="shared" si="1"/>
        <v>0</v>
      </c>
      <c r="H18" s="29">
        <f>IFERROR(VLOOKUP($A18&amp;" - "&amp;"2018"&amp;" - "&amp;H$3&amp;" - Final",Comparison!$A:$P,16,FALSE),0)</f>
        <v>0</v>
      </c>
      <c r="I18" s="29">
        <f>IFERROR(VLOOKUP($A18&amp;" - "&amp;"2018"&amp;" - "&amp;I$3&amp;" - Final",Comparison!$A:$P,16,FALSE),0)</f>
        <v>0</v>
      </c>
      <c r="J18" s="29">
        <f>IFERROR(VLOOKUP($A18&amp;" - "&amp;"2018"&amp;" - "&amp;J$3&amp;" - Final",Comparison!$A:$P,16,FALSE),0)</f>
        <v>0</v>
      </c>
      <c r="K18" s="29">
        <f>IFERROR(VLOOKUP($A18&amp;" - "&amp;"2018"&amp;" - "&amp;K$3&amp;" - Final",Comparison!$A:$P,16,FALSE),0)</f>
        <v>0</v>
      </c>
      <c r="L18" s="29">
        <f>IFERROR(VLOOKUP($A18&amp;" - "&amp;"2018"&amp;" - "&amp;L$3&amp;" - Final",Comparison!$A:$P,16,FALSE),0)</f>
        <v>0</v>
      </c>
      <c r="M18" s="29">
        <f>IFERROR(VLOOKUP($A18&amp;" - "&amp;"2018"&amp;" - "&amp;M$3&amp;" - Final",Comparison!$A:$P,16,FALSE),0)</f>
        <v>0</v>
      </c>
      <c r="N18" s="29">
        <f>IFERROR(VLOOKUP($A18&amp;" - "&amp;"2018"&amp;" - "&amp;N$3&amp;" - Final",Comparison!$A:$P,16,FALSE),0)</f>
        <v>0</v>
      </c>
      <c r="O18" s="29">
        <f>IFERROR(VLOOKUP($A18&amp;" - "&amp;"2018"&amp;" - "&amp;O$3&amp;" - Final",Comparison!$A:$P,16,FALSE),0)</f>
        <v>0</v>
      </c>
      <c r="P18" s="29">
        <f>IFERROR(VLOOKUP($A18&amp;" - "&amp;"2018"&amp;" - "&amp;P$3&amp;" - Final",Comparison!$A:$P,16,FALSE),0)</f>
        <v>0</v>
      </c>
      <c r="Q18" s="29">
        <f>IFERROR(VLOOKUP($A18&amp;" - "&amp;"2018"&amp;" - "&amp;Q$3&amp;" - Final",Comparison!$A:$P,16,FALSE),0)</f>
        <v>0</v>
      </c>
    </row>
    <row r="19" spans="1:17" x14ac:dyDescent="0.25">
      <c r="A19" s="2">
        <v>26</v>
      </c>
      <c r="B19" s="5" t="s">
        <v>34</v>
      </c>
      <c r="C19" s="5" t="s">
        <v>151</v>
      </c>
      <c r="D19" s="27">
        <f>VLOOKUP(A19&amp;" - "&amp;"2018 - EU - Final",Comparison!A:O,15,FALSE)</f>
        <v>0</v>
      </c>
      <c r="E19" s="27">
        <f>VLOOKUP(A19&amp;" - "&amp;"2018 - EU - Final",Comparison!A:O,10,FALSE)</f>
        <v>0</v>
      </c>
      <c r="F19" s="27">
        <f t="shared" si="0"/>
        <v>0</v>
      </c>
      <c r="G19" s="28">
        <f t="shared" si="1"/>
        <v>0</v>
      </c>
      <c r="H19" s="29">
        <f>IFERROR(VLOOKUP($A19&amp;" - "&amp;"2018"&amp;" - "&amp;H$3&amp;" - Final",Comparison!$A:$P,16,FALSE),0)</f>
        <v>0</v>
      </c>
      <c r="I19" s="29">
        <f>IFERROR(VLOOKUP($A19&amp;" - "&amp;"2018"&amp;" - "&amp;I$3&amp;" - Final",Comparison!$A:$P,16,FALSE),0)</f>
        <v>0</v>
      </c>
      <c r="J19" s="29">
        <f>IFERROR(VLOOKUP($A19&amp;" - "&amp;"2018"&amp;" - "&amp;J$3&amp;" - Final",Comparison!$A:$P,16,FALSE),0)</f>
        <v>0</v>
      </c>
      <c r="K19" s="29">
        <f>IFERROR(VLOOKUP($A19&amp;" - "&amp;"2018"&amp;" - "&amp;K$3&amp;" - Final",Comparison!$A:$P,16,FALSE),0)</f>
        <v>0</v>
      </c>
      <c r="L19" s="29">
        <f>IFERROR(VLOOKUP($A19&amp;" - "&amp;"2018"&amp;" - "&amp;L$3&amp;" - Final",Comparison!$A:$P,16,FALSE),0)</f>
        <v>0</v>
      </c>
      <c r="M19" s="29">
        <f>IFERROR(VLOOKUP($A19&amp;" - "&amp;"2018"&amp;" - "&amp;M$3&amp;" - Final",Comparison!$A:$P,16,FALSE),0)</f>
        <v>0</v>
      </c>
      <c r="N19" s="29">
        <f>IFERROR(VLOOKUP($A19&amp;" - "&amp;"2018"&amp;" - "&amp;N$3&amp;" - Final",Comparison!$A:$P,16,FALSE),0)</f>
        <v>0</v>
      </c>
      <c r="O19" s="29">
        <f>IFERROR(VLOOKUP($A19&amp;" - "&amp;"2018"&amp;" - "&amp;O$3&amp;" - Final",Comparison!$A:$P,16,FALSE),0)</f>
        <v>0</v>
      </c>
      <c r="P19" s="29">
        <f>IFERROR(VLOOKUP($A19&amp;" - "&amp;"2018"&amp;" - "&amp;P$3&amp;" - Final",Comparison!$A:$P,16,FALSE),0)</f>
        <v>0</v>
      </c>
      <c r="Q19" s="29">
        <f>IFERROR(VLOOKUP($A19&amp;" - "&amp;"2018"&amp;" - "&amp;Q$3&amp;" - Final",Comparison!$A:$P,16,FALSE),0)</f>
        <v>0</v>
      </c>
    </row>
    <row r="20" spans="1:17" x14ac:dyDescent="0.25">
      <c r="A20" s="2">
        <v>29</v>
      </c>
      <c r="B20" s="5" t="s">
        <v>153</v>
      </c>
      <c r="C20" s="5" t="s">
        <v>154</v>
      </c>
      <c r="D20" s="27">
        <f>VLOOKUP(A20&amp;" - "&amp;"2018 - EU - Final",Comparison!A:O,15,FALSE)</f>
        <v>20380</v>
      </c>
      <c r="E20" s="27">
        <f>VLOOKUP(A20&amp;" - "&amp;"2018 - EU - Final",Comparison!A:O,10,FALSE)</f>
        <v>20380</v>
      </c>
      <c r="F20" s="27">
        <f t="shared" si="0"/>
        <v>0</v>
      </c>
      <c r="G20" s="28">
        <f t="shared" si="1"/>
        <v>0</v>
      </c>
      <c r="H20" s="29">
        <f>IFERROR(VLOOKUP($A20&amp;" - "&amp;"2018"&amp;" - "&amp;H$3&amp;" - Final",Comparison!$A:$P,16,FALSE),0)</f>
        <v>0</v>
      </c>
      <c r="I20" s="29">
        <f>IFERROR(VLOOKUP($A20&amp;" - "&amp;"2018"&amp;" - "&amp;I$3&amp;" - Final",Comparison!$A:$P,16,FALSE),0)</f>
        <v>0</v>
      </c>
      <c r="J20" s="29">
        <f>IFERROR(VLOOKUP($A20&amp;" - "&amp;"2018"&amp;" - "&amp;J$3&amp;" - Final",Comparison!$A:$P,16,FALSE),0)</f>
        <v>0</v>
      </c>
      <c r="K20" s="29">
        <f>IFERROR(VLOOKUP($A20&amp;" - "&amp;"2018"&amp;" - "&amp;K$3&amp;" - Final",Comparison!$A:$P,16,FALSE),0)</f>
        <v>0</v>
      </c>
      <c r="L20" s="29">
        <f>IFERROR(VLOOKUP($A20&amp;" - "&amp;"2018"&amp;" - "&amp;L$3&amp;" - Final",Comparison!$A:$P,16,FALSE),0)</f>
        <v>0</v>
      </c>
      <c r="M20" s="29">
        <f>IFERROR(VLOOKUP($A20&amp;" - "&amp;"2018"&amp;" - "&amp;M$3&amp;" - Final",Comparison!$A:$P,16,FALSE),0)</f>
        <v>0</v>
      </c>
      <c r="N20" s="29">
        <f>IFERROR(VLOOKUP($A20&amp;" - "&amp;"2018"&amp;" - "&amp;N$3&amp;" - Final",Comparison!$A:$P,16,FALSE),0)</f>
        <v>0</v>
      </c>
      <c r="O20" s="29">
        <f>IFERROR(VLOOKUP($A20&amp;" - "&amp;"2018"&amp;" - "&amp;O$3&amp;" - Final",Comparison!$A:$P,16,FALSE),0)</f>
        <v>0</v>
      </c>
      <c r="P20" s="29">
        <f>IFERROR(VLOOKUP($A20&amp;" - "&amp;"2018"&amp;" - "&amp;P$3&amp;" - Final",Comparison!$A:$P,16,FALSE),0)</f>
        <v>0</v>
      </c>
      <c r="Q20" s="29">
        <f>IFERROR(VLOOKUP($A20&amp;" - "&amp;"2018"&amp;" - "&amp;Q$3&amp;" - Final",Comparison!$A:$P,16,FALSE),0)</f>
        <v>0</v>
      </c>
    </row>
    <row r="21" spans="1:17" x14ac:dyDescent="0.25">
      <c r="A21" s="2">
        <v>32</v>
      </c>
      <c r="B21" s="5" t="s">
        <v>159</v>
      </c>
      <c r="C21" s="5" t="s">
        <v>163</v>
      </c>
      <c r="D21" s="27">
        <f>VLOOKUP(A21&amp;" - "&amp;"2018 - EU - Final",Comparison!A:O,15,FALSE)</f>
        <v>0</v>
      </c>
      <c r="E21" s="27">
        <f>VLOOKUP(A21&amp;" - "&amp;"2018 - EU - Final",Comparison!A:O,10,FALSE)</f>
        <v>0</v>
      </c>
      <c r="F21" s="27">
        <f t="shared" si="0"/>
        <v>0</v>
      </c>
      <c r="G21" s="28">
        <f t="shared" si="1"/>
        <v>0</v>
      </c>
      <c r="H21" s="29">
        <f>IFERROR(VLOOKUP($A21&amp;" - "&amp;"2018"&amp;" - "&amp;H$3&amp;" - Final",Comparison!$A:$P,16,FALSE),0)</f>
        <v>0</v>
      </c>
      <c r="I21" s="29">
        <f>IFERROR(VLOOKUP($A21&amp;" - "&amp;"2018"&amp;" - "&amp;I$3&amp;" - Final",Comparison!$A:$P,16,FALSE),0)</f>
        <v>0</v>
      </c>
      <c r="J21" s="29">
        <f>IFERROR(VLOOKUP($A21&amp;" - "&amp;"2018"&amp;" - "&amp;J$3&amp;" - Final",Comparison!$A:$P,16,FALSE),0)</f>
        <v>0</v>
      </c>
      <c r="K21" s="29">
        <f>IFERROR(VLOOKUP($A21&amp;" - "&amp;"2018"&amp;" - "&amp;K$3&amp;" - Final",Comparison!$A:$P,16,FALSE),0)</f>
        <v>0</v>
      </c>
      <c r="L21" s="29">
        <f>IFERROR(VLOOKUP($A21&amp;" - "&amp;"2018"&amp;" - "&amp;L$3&amp;" - Final",Comparison!$A:$P,16,FALSE),0)</f>
        <v>0</v>
      </c>
      <c r="M21" s="29">
        <f>IFERROR(VLOOKUP($A21&amp;" - "&amp;"2018"&amp;" - "&amp;M$3&amp;" - Final",Comparison!$A:$P,16,FALSE),0)</f>
        <v>0</v>
      </c>
      <c r="N21" s="29">
        <f>IFERROR(VLOOKUP($A21&amp;" - "&amp;"2018"&amp;" - "&amp;N$3&amp;" - Final",Comparison!$A:$P,16,FALSE),0)</f>
        <v>0</v>
      </c>
      <c r="O21" s="29">
        <f>IFERROR(VLOOKUP($A21&amp;" - "&amp;"2018"&amp;" - "&amp;O$3&amp;" - Final",Comparison!$A:$P,16,FALSE),0)</f>
        <v>0</v>
      </c>
      <c r="P21" s="29">
        <f>IFERROR(VLOOKUP($A21&amp;" - "&amp;"2018"&amp;" - "&amp;P$3&amp;" - Final",Comparison!$A:$P,16,FALSE),0)</f>
        <v>0</v>
      </c>
      <c r="Q21" s="29">
        <f>IFERROR(VLOOKUP($A21&amp;" - "&amp;"2018"&amp;" - "&amp;Q$3&amp;" - Final",Comparison!$A:$P,16,FALSE),0)</f>
        <v>0</v>
      </c>
    </row>
    <row r="22" spans="1:17" x14ac:dyDescent="0.25">
      <c r="A22" s="2">
        <v>33</v>
      </c>
      <c r="B22" s="5" t="s">
        <v>47</v>
      </c>
      <c r="C22" s="5" t="s">
        <v>166</v>
      </c>
      <c r="D22" s="27">
        <f>VLOOKUP(A22&amp;" - "&amp;"2018 - EU - Final",Comparison!A:O,15,FALSE)</f>
        <v>24686</v>
      </c>
      <c r="E22" s="27">
        <f>VLOOKUP(A22&amp;" - "&amp;"2018 - EU - Final",Comparison!A:O,10,FALSE)</f>
        <v>24686</v>
      </c>
      <c r="F22" s="27">
        <f t="shared" si="0"/>
        <v>0</v>
      </c>
      <c r="G22" s="28">
        <f t="shared" si="1"/>
        <v>0</v>
      </c>
      <c r="H22" s="29">
        <f>IFERROR(VLOOKUP($A22&amp;" - "&amp;"2018"&amp;" - "&amp;H$3&amp;" - Final",Comparison!$A:$P,16,FALSE),0)</f>
        <v>0</v>
      </c>
      <c r="I22" s="29">
        <f>IFERROR(VLOOKUP($A22&amp;" - "&amp;"2018"&amp;" - "&amp;I$3&amp;" - Final",Comparison!$A:$P,16,FALSE),0)</f>
        <v>0</v>
      </c>
      <c r="J22" s="29">
        <f>IFERROR(VLOOKUP($A22&amp;" - "&amp;"2018"&amp;" - "&amp;J$3&amp;" - Final",Comparison!$A:$P,16,FALSE),0)</f>
        <v>2.2737367544323206E-13</v>
      </c>
      <c r="K22" s="29">
        <f>IFERROR(VLOOKUP($A22&amp;" - "&amp;"2018"&amp;" - "&amp;K$3&amp;" - Final",Comparison!$A:$P,16,FALSE),0)</f>
        <v>0</v>
      </c>
      <c r="L22" s="29">
        <f>IFERROR(VLOOKUP($A22&amp;" - "&amp;"2018"&amp;" - "&amp;L$3&amp;" - Final",Comparison!$A:$P,16,FALSE),0)</f>
        <v>0</v>
      </c>
      <c r="M22" s="29">
        <f>IFERROR(VLOOKUP($A22&amp;" - "&amp;"2018"&amp;" - "&amp;M$3&amp;" - Final",Comparison!$A:$P,16,FALSE),0)</f>
        <v>0</v>
      </c>
      <c r="N22" s="29">
        <f>IFERROR(VLOOKUP($A22&amp;" - "&amp;"2018"&amp;" - "&amp;N$3&amp;" - Final",Comparison!$A:$P,16,FALSE),0)</f>
        <v>0</v>
      </c>
      <c r="O22" s="29">
        <f>IFERROR(VLOOKUP($A22&amp;" - "&amp;"2018"&amp;" - "&amp;O$3&amp;" - Final",Comparison!$A:$P,16,FALSE),0)</f>
        <v>0</v>
      </c>
      <c r="P22" s="29">
        <f>IFERROR(VLOOKUP($A22&amp;" - "&amp;"2018"&amp;" - "&amp;P$3&amp;" - Final",Comparison!$A:$P,16,FALSE),0)</f>
        <v>0</v>
      </c>
      <c r="Q22" s="29">
        <f>IFERROR(VLOOKUP($A22&amp;" - "&amp;"2018"&amp;" - "&amp;Q$3&amp;" - Final",Comparison!$A:$P,16,FALSE),0)</f>
        <v>0</v>
      </c>
    </row>
    <row r="23" spans="1:17" x14ac:dyDescent="0.25">
      <c r="A23" s="2">
        <v>35</v>
      </c>
      <c r="B23" s="5" t="s">
        <v>47</v>
      </c>
      <c r="C23" s="5" t="s">
        <v>172</v>
      </c>
      <c r="D23" s="27">
        <f>VLOOKUP(A23&amp;" - "&amp;"2018 - EU - Final",Comparison!A:O,15,FALSE)</f>
        <v>29218</v>
      </c>
      <c r="E23" s="27">
        <f>VLOOKUP(A23&amp;" - "&amp;"2018 - EU - Final",Comparison!A:O,10,FALSE)</f>
        <v>29218</v>
      </c>
      <c r="F23" s="27">
        <f t="shared" si="0"/>
        <v>0</v>
      </c>
      <c r="G23" s="28">
        <f t="shared" si="1"/>
        <v>0</v>
      </c>
      <c r="H23" s="29">
        <f>IFERROR(VLOOKUP($A23&amp;" - "&amp;"2018"&amp;" - "&amp;H$3&amp;" - Final",Comparison!$A:$P,16,FALSE),0)</f>
        <v>0</v>
      </c>
      <c r="I23" s="29">
        <f>IFERROR(VLOOKUP($A23&amp;" - "&amp;"2018"&amp;" - "&amp;I$3&amp;" - Final",Comparison!$A:$P,16,FALSE),0)</f>
        <v>0</v>
      </c>
      <c r="J23" s="29">
        <f>IFERROR(VLOOKUP($A23&amp;" - "&amp;"2018"&amp;" - "&amp;J$3&amp;" - Final",Comparison!$A:$P,16,FALSE),0)</f>
        <v>0</v>
      </c>
      <c r="K23" s="29">
        <f>IFERROR(VLOOKUP($A23&amp;" - "&amp;"2018"&amp;" - "&amp;K$3&amp;" - Final",Comparison!$A:$P,16,FALSE),0)</f>
        <v>0</v>
      </c>
      <c r="L23" s="29">
        <f>IFERROR(VLOOKUP($A23&amp;" - "&amp;"2018"&amp;" - "&amp;L$3&amp;" - Final",Comparison!$A:$P,16,FALSE),0)</f>
        <v>0</v>
      </c>
      <c r="M23" s="29">
        <f>IFERROR(VLOOKUP($A23&amp;" - "&amp;"2018"&amp;" - "&amp;M$3&amp;" - Final",Comparison!$A:$P,16,FALSE),0)</f>
        <v>0</v>
      </c>
      <c r="N23" s="29">
        <f>IFERROR(VLOOKUP($A23&amp;" - "&amp;"2018"&amp;" - "&amp;N$3&amp;" - Final",Comparison!$A:$P,16,FALSE),0)</f>
        <v>0</v>
      </c>
      <c r="O23" s="29">
        <f>IFERROR(VLOOKUP($A23&amp;" - "&amp;"2018"&amp;" - "&amp;O$3&amp;" - Final",Comparison!$A:$P,16,FALSE),0)</f>
        <v>0</v>
      </c>
      <c r="P23" s="29">
        <f>IFERROR(VLOOKUP($A23&amp;" - "&amp;"2018"&amp;" - "&amp;P$3&amp;" - Final",Comparison!$A:$P,16,FALSE),0)</f>
        <v>0</v>
      </c>
      <c r="Q23" s="29">
        <f>IFERROR(VLOOKUP($A23&amp;" - "&amp;"2018"&amp;" - "&amp;Q$3&amp;" - Final",Comparison!$A:$P,16,FALSE),0)</f>
        <v>0</v>
      </c>
    </row>
    <row r="24" spans="1:17" x14ac:dyDescent="0.25">
      <c r="A24" s="2">
        <v>36</v>
      </c>
      <c r="B24" s="5" t="s">
        <v>47</v>
      </c>
      <c r="C24" s="5" t="s">
        <v>175</v>
      </c>
      <c r="D24" s="27">
        <f>VLOOKUP(A24&amp;" - "&amp;"2018 - EU - Final",Comparison!A:O,15,FALSE)</f>
        <v>23008</v>
      </c>
      <c r="E24" s="27">
        <f>VLOOKUP(A24&amp;" - "&amp;"2018 - EU - Final",Comparison!A:O,10,FALSE)</f>
        <v>23008</v>
      </c>
      <c r="F24" s="27">
        <f t="shared" si="0"/>
        <v>0</v>
      </c>
      <c r="G24" s="28">
        <f t="shared" si="1"/>
        <v>0</v>
      </c>
      <c r="H24" s="29">
        <f>IFERROR(VLOOKUP($A24&amp;" - "&amp;"2018"&amp;" - "&amp;H$3&amp;" - Final",Comparison!$A:$P,16,FALSE),0)</f>
        <v>0</v>
      </c>
      <c r="I24" s="29">
        <f>IFERROR(VLOOKUP($A24&amp;" - "&amp;"2018"&amp;" - "&amp;I$3&amp;" - Final",Comparison!$A:$P,16,FALSE),0)</f>
        <v>0</v>
      </c>
      <c r="J24" s="29">
        <f>IFERROR(VLOOKUP($A24&amp;" - "&amp;"2018"&amp;" - "&amp;J$3&amp;" - Final",Comparison!$A:$P,16,FALSE),0)</f>
        <v>0</v>
      </c>
      <c r="K24" s="29">
        <f>IFERROR(VLOOKUP($A24&amp;" - "&amp;"2018"&amp;" - "&amp;K$3&amp;" - Final",Comparison!$A:$P,16,FALSE),0)</f>
        <v>0</v>
      </c>
      <c r="L24" s="29">
        <f>IFERROR(VLOOKUP($A24&amp;" - "&amp;"2018"&amp;" - "&amp;L$3&amp;" - Final",Comparison!$A:$P,16,FALSE),0)</f>
        <v>0</v>
      </c>
      <c r="M24" s="29">
        <f>IFERROR(VLOOKUP($A24&amp;" - "&amp;"2018"&amp;" - "&amp;M$3&amp;" - Final",Comparison!$A:$P,16,FALSE),0)</f>
        <v>0</v>
      </c>
      <c r="N24" s="29">
        <f>IFERROR(VLOOKUP($A24&amp;" - "&amp;"2018"&amp;" - "&amp;N$3&amp;" - Final",Comparison!$A:$P,16,FALSE),0)</f>
        <v>0</v>
      </c>
      <c r="O24" s="29">
        <f>IFERROR(VLOOKUP($A24&amp;" - "&amp;"2018"&amp;" - "&amp;O$3&amp;" - Final",Comparison!$A:$P,16,FALSE),0)</f>
        <v>0</v>
      </c>
      <c r="P24" s="29">
        <f>IFERROR(VLOOKUP($A24&amp;" - "&amp;"2018"&amp;" - "&amp;P$3&amp;" - Final",Comparison!$A:$P,16,FALSE),0)</f>
        <v>0</v>
      </c>
      <c r="Q24" s="29">
        <f>IFERROR(VLOOKUP($A24&amp;" - "&amp;"2018"&amp;" - "&amp;Q$3&amp;" - Final",Comparison!$A:$P,16,FALSE),0)</f>
        <v>0</v>
      </c>
    </row>
    <row r="25" spans="1:17" x14ac:dyDescent="0.25">
      <c r="A25" s="2">
        <v>37</v>
      </c>
      <c r="B25" s="5" t="s">
        <v>47</v>
      </c>
      <c r="C25" s="5" t="s">
        <v>178</v>
      </c>
      <c r="D25" s="27">
        <f>VLOOKUP(A25&amp;" - "&amp;"2018 - EU - Final",Comparison!A:O,15,FALSE)</f>
        <v>254</v>
      </c>
      <c r="E25" s="27">
        <f>VLOOKUP(A25&amp;" - "&amp;"2018 - EU - Final",Comparison!A:O,10,FALSE)</f>
        <v>630</v>
      </c>
      <c r="F25" s="27">
        <f t="shared" si="0"/>
        <v>376</v>
      </c>
      <c r="G25" s="28">
        <f t="shared" si="1"/>
        <v>1.4803149606299213</v>
      </c>
      <c r="H25" s="29">
        <f>IFERROR(VLOOKUP($A25&amp;" - "&amp;"2018"&amp;" - "&amp;H$3&amp;" - Final",Comparison!$A:$P,16,FALSE),0)</f>
        <v>0</v>
      </c>
      <c r="I25" s="29">
        <f>IFERROR(VLOOKUP($A25&amp;" - "&amp;"2018"&amp;" - "&amp;I$3&amp;" - Final",Comparison!$A:$P,16,FALSE),0)</f>
        <v>232.16507936507935</v>
      </c>
      <c r="J25" s="29">
        <f>IFERROR(VLOOKUP($A25&amp;" - "&amp;"2018"&amp;" - "&amp;J$3&amp;" - Final",Comparison!$A:$P,16,FALSE),0)</f>
        <v>0</v>
      </c>
      <c r="K25" s="29">
        <f>IFERROR(VLOOKUP($A25&amp;" - "&amp;"2018"&amp;" - "&amp;K$3&amp;" - Final",Comparison!$A:$P,16,FALSE),0)</f>
        <v>4.7746031746031745</v>
      </c>
      <c r="L25" s="29">
        <f>IFERROR(VLOOKUP($A25&amp;" - "&amp;"2018"&amp;" - "&amp;L$3&amp;" - Final",Comparison!$A:$P,16,FALSE),0)</f>
        <v>0</v>
      </c>
      <c r="M25" s="29">
        <f>IFERROR(VLOOKUP($A25&amp;" - "&amp;"2018"&amp;" - "&amp;M$3&amp;" - Final",Comparison!$A:$P,16,FALSE),0)</f>
        <v>0</v>
      </c>
      <c r="N25" s="29">
        <f>IFERROR(VLOOKUP($A25&amp;" - "&amp;"2018"&amp;" - "&amp;N$3&amp;" - Final",Comparison!$A:$P,16,FALSE),0)</f>
        <v>0</v>
      </c>
      <c r="O25" s="29">
        <f>IFERROR(VLOOKUP($A25&amp;" - "&amp;"2018"&amp;" - "&amp;O$3&amp;" - Final",Comparison!$A:$P,16,FALSE),0)</f>
        <v>0</v>
      </c>
      <c r="P25" s="29">
        <f>IFERROR(VLOOKUP($A25&amp;" - "&amp;"2018"&amp;" - "&amp;P$3&amp;" - Final",Comparison!$A:$P,16,FALSE),0)</f>
        <v>139.06031746031744</v>
      </c>
      <c r="Q25" s="29">
        <f>IFERROR(VLOOKUP($A25&amp;" - "&amp;"2018"&amp;" - "&amp;Q$3&amp;" - Final",Comparison!$A:$P,16,FALSE),0)</f>
        <v>0</v>
      </c>
    </row>
    <row r="26" spans="1:17" x14ac:dyDescent="0.25">
      <c r="A26" s="2">
        <v>39</v>
      </c>
      <c r="B26" s="5" t="s">
        <v>47</v>
      </c>
      <c r="C26" s="5" t="s">
        <v>182</v>
      </c>
      <c r="D26" s="27">
        <f>VLOOKUP(A26&amp;" - "&amp;"2018 - EU - Final",Comparison!A:O,15,FALSE)</f>
        <v>4111</v>
      </c>
      <c r="E26" s="27">
        <f>VLOOKUP(A26&amp;" - "&amp;"2018 - EU - Final",Comparison!A:O,10,FALSE)</f>
        <v>4111</v>
      </c>
      <c r="F26" s="27">
        <f t="shared" si="0"/>
        <v>0</v>
      </c>
      <c r="G26" s="28">
        <f t="shared" si="1"/>
        <v>0</v>
      </c>
      <c r="H26" s="29">
        <f>IFERROR(VLOOKUP($A26&amp;" - "&amp;"2018"&amp;" - "&amp;H$3&amp;" - Final",Comparison!$A:$P,16,FALSE),0)</f>
        <v>0</v>
      </c>
      <c r="I26" s="29">
        <f>IFERROR(VLOOKUP($A26&amp;" - "&amp;"2018"&amp;" - "&amp;I$3&amp;" - Final",Comparison!$A:$P,16,FALSE),0)</f>
        <v>0</v>
      </c>
      <c r="J26" s="29">
        <f>IFERROR(VLOOKUP($A26&amp;" - "&amp;"2018"&amp;" - "&amp;J$3&amp;" - Final",Comparison!$A:$P,16,FALSE),0)</f>
        <v>0</v>
      </c>
      <c r="K26" s="29">
        <f>IFERROR(VLOOKUP($A26&amp;" - "&amp;"2018"&amp;" - "&amp;K$3&amp;" - Final",Comparison!$A:$P,16,FALSE),0)</f>
        <v>1.4210854715202004E-14</v>
      </c>
      <c r="L26" s="29">
        <f>IFERROR(VLOOKUP($A26&amp;" - "&amp;"2018"&amp;" - "&amp;L$3&amp;" - Final",Comparison!$A:$P,16,FALSE),0)</f>
        <v>0</v>
      </c>
      <c r="M26" s="29">
        <f>IFERROR(VLOOKUP($A26&amp;" - "&amp;"2018"&amp;" - "&amp;M$3&amp;" - Final",Comparison!$A:$P,16,FALSE),0)</f>
        <v>3.5527136788005009E-15</v>
      </c>
      <c r="N26" s="29">
        <f>IFERROR(VLOOKUP($A26&amp;" - "&amp;"2018"&amp;" - "&amp;N$3&amp;" - Final",Comparison!$A:$P,16,FALSE),0)</f>
        <v>0</v>
      </c>
      <c r="O26" s="29">
        <f>IFERROR(VLOOKUP($A26&amp;" - "&amp;"2018"&amp;" - "&amp;O$3&amp;" - Final",Comparison!$A:$P,16,FALSE),0)</f>
        <v>0</v>
      </c>
      <c r="P26" s="29">
        <f>IFERROR(VLOOKUP($A26&amp;" - "&amp;"2018"&amp;" - "&amp;P$3&amp;" - Final",Comparison!$A:$P,16,FALSE),0)</f>
        <v>0</v>
      </c>
      <c r="Q26" s="29">
        <f>IFERROR(VLOOKUP($A26&amp;" - "&amp;"2018"&amp;" - "&amp;Q$3&amp;" - Final",Comparison!$A:$P,16,FALSE),0)</f>
        <v>0</v>
      </c>
    </row>
    <row r="27" spans="1:17" x14ac:dyDescent="0.25">
      <c r="A27" s="2">
        <v>40</v>
      </c>
      <c r="B27" s="5" t="s">
        <v>47</v>
      </c>
      <c r="C27" s="5" t="s">
        <v>184</v>
      </c>
      <c r="D27" s="27">
        <f>VLOOKUP(A27&amp;" - "&amp;"2018 - EU - Final",Comparison!A:O,15,FALSE)</f>
        <v>14</v>
      </c>
      <c r="E27" s="27">
        <f>VLOOKUP(A27&amp;" - "&amp;"2018 - EU - Final",Comparison!A:O,10,FALSE)</f>
        <v>74</v>
      </c>
      <c r="F27" s="27">
        <f t="shared" si="0"/>
        <v>60</v>
      </c>
      <c r="G27" s="28">
        <f t="shared" si="1"/>
        <v>4.2857142857142856</v>
      </c>
      <c r="H27" s="29">
        <f>IFERROR(VLOOKUP($A27&amp;" - "&amp;"2018"&amp;" - "&amp;H$3&amp;" - Final",Comparison!$A:$P,16,FALSE),0)</f>
        <v>0</v>
      </c>
      <c r="I27" s="29">
        <f>IFERROR(VLOOKUP($A27&amp;" - "&amp;"2018"&amp;" - "&amp;I$3&amp;" - Final",Comparison!$A:$P,16,FALSE),0)</f>
        <v>0</v>
      </c>
      <c r="J27" s="29">
        <f>IFERROR(VLOOKUP($A27&amp;" - "&amp;"2018"&amp;" - "&amp;J$3&amp;" - Final",Comparison!$A:$P,16,FALSE),0)</f>
        <v>9.7297297297297298</v>
      </c>
      <c r="K27" s="29">
        <f>IFERROR(VLOOKUP($A27&amp;" - "&amp;"2018"&amp;" - "&amp;K$3&amp;" - Final",Comparison!$A:$P,16,FALSE),0)</f>
        <v>0.81081081081081074</v>
      </c>
      <c r="L27" s="29">
        <f>IFERROR(VLOOKUP($A27&amp;" - "&amp;"2018"&amp;" - "&amp;L$3&amp;" - Final",Comparison!$A:$P,16,FALSE),0)</f>
        <v>12.972972972972972</v>
      </c>
      <c r="M27" s="29">
        <f>IFERROR(VLOOKUP($A27&amp;" - "&amp;"2018"&amp;" - "&amp;M$3&amp;" - Final",Comparison!$A:$P,16,FALSE),0)</f>
        <v>0</v>
      </c>
      <c r="N27" s="29">
        <f>IFERROR(VLOOKUP($A27&amp;" - "&amp;"2018"&amp;" - "&amp;N$3&amp;" - Final",Comparison!$A:$P,16,FALSE),0)</f>
        <v>0</v>
      </c>
      <c r="O27" s="29">
        <f>IFERROR(VLOOKUP($A27&amp;" - "&amp;"2018"&amp;" - "&amp;O$3&amp;" - Final",Comparison!$A:$P,16,FALSE),0)</f>
        <v>0</v>
      </c>
      <c r="P27" s="29">
        <f>IFERROR(VLOOKUP($A27&amp;" - "&amp;"2018"&amp;" - "&amp;P$3&amp;" - Final",Comparison!$A:$P,16,FALSE),0)</f>
        <v>0</v>
      </c>
      <c r="Q27" s="29">
        <f>IFERROR(VLOOKUP($A27&amp;" - "&amp;"2018"&amp;" - "&amp;Q$3&amp;" - Final",Comparison!$A:$P,16,FALSE),0)</f>
        <v>36.486486486486484</v>
      </c>
    </row>
    <row r="28" spans="1:17" x14ac:dyDescent="0.25">
      <c r="A28" s="2">
        <v>41</v>
      </c>
      <c r="B28" s="5" t="s">
        <v>47</v>
      </c>
      <c r="C28" s="5" t="s">
        <v>187</v>
      </c>
      <c r="D28" s="27">
        <f>VLOOKUP(A28&amp;" - "&amp;"2018 - EU - Final",Comparison!A:O,15,FALSE)</f>
        <v>0</v>
      </c>
      <c r="E28" s="27">
        <f>VLOOKUP(A28&amp;" - "&amp;"2018 - EU - Final",Comparison!A:O,10,FALSE)</f>
        <v>0</v>
      </c>
      <c r="F28" s="27">
        <f t="shared" si="0"/>
        <v>0</v>
      </c>
      <c r="G28" s="28">
        <f t="shared" si="1"/>
        <v>0</v>
      </c>
      <c r="H28" s="29">
        <f>IFERROR(VLOOKUP($A28&amp;" - "&amp;"2018"&amp;" - "&amp;H$3&amp;" - Final",Comparison!$A:$P,16,FALSE),0)</f>
        <v>0</v>
      </c>
      <c r="I28" s="29">
        <f>IFERROR(VLOOKUP($A28&amp;" - "&amp;"2018"&amp;" - "&amp;I$3&amp;" - Final",Comparison!$A:$P,16,FALSE),0)</f>
        <v>0</v>
      </c>
      <c r="J28" s="29">
        <f>IFERROR(VLOOKUP($A28&amp;" - "&amp;"2018"&amp;" - "&amp;J$3&amp;" - Final",Comparison!$A:$P,16,FALSE),0)</f>
        <v>0</v>
      </c>
      <c r="K28" s="29">
        <f>IFERROR(VLOOKUP($A28&amp;" - "&amp;"2018"&amp;" - "&amp;K$3&amp;" - Final",Comparison!$A:$P,16,FALSE),0)</f>
        <v>0</v>
      </c>
      <c r="L28" s="29">
        <f>IFERROR(VLOOKUP($A28&amp;" - "&amp;"2018"&amp;" - "&amp;L$3&amp;" - Final",Comparison!$A:$P,16,FALSE),0)</f>
        <v>0</v>
      </c>
      <c r="M28" s="29">
        <f>IFERROR(VLOOKUP($A28&amp;" - "&amp;"2018"&amp;" - "&amp;M$3&amp;" - Final",Comparison!$A:$P,16,FALSE),0)</f>
        <v>0</v>
      </c>
      <c r="N28" s="29">
        <f>IFERROR(VLOOKUP($A28&amp;" - "&amp;"2018"&amp;" - "&amp;N$3&amp;" - Final",Comparison!$A:$P,16,FALSE),0)</f>
        <v>0</v>
      </c>
      <c r="O28" s="29">
        <f>IFERROR(VLOOKUP($A28&amp;" - "&amp;"2018"&amp;" - "&amp;O$3&amp;" - Final",Comparison!$A:$P,16,FALSE),0)</f>
        <v>0</v>
      </c>
      <c r="P28" s="29">
        <f>IFERROR(VLOOKUP($A28&amp;" - "&amp;"2018"&amp;" - "&amp;P$3&amp;" - Final",Comparison!$A:$P,16,FALSE),0)</f>
        <v>0</v>
      </c>
      <c r="Q28" s="29">
        <f>IFERROR(VLOOKUP($A28&amp;" - "&amp;"2018"&amp;" - "&amp;Q$3&amp;" - Final",Comparison!$A:$P,16,FALSE),0)</f>
        <v>0</v>
      </c>
    </row>
    <row r="29" spans="1:17" x14ac:dyDescent="0.25">
      <c r="A29" s="2">
        <v>42</v>
      </c>
      <c r="B29" s="5" t="s">
        <v>47</v>
      </c>
      <c r="C29" s="5" t="s">
        <v>190</v>
      </c>
      <c r="D29" s="27">
        <f>VLOOKUP(A29&amp;" - "&amp;"2018 - EU - Final",Comparison!A:O,15,FALSE)</f>
        <v>1073</v>
      </c>
      <c r="E29" s="27">
        <f>VLOOKUP(A29&amp;" - "&amp;"2018 - EU - Final",Comparison!A:O,10,FALSE)</f>
        <v>659</v>
      </c>
      <c r="F29" s="27">
        <f t="shared" si="0"/>
        <v>0</v>
      </c>
      <c r="G29" s="28">
        <f t="shared" si="1"/>
        <v>0</v>
      </c>
      <c r="H29" s="29">
        <f>IFERROR(VLOOKUP($A29&amp;" - "&amp;"2018"&amp;" - "&amp;H$3&amp;" - Final",Comparison!$A:$P,16,FALSE),0)</f>
        <v>0</v>
      </c>
      <c r="I29" s="29">
        <f>IFERROR(VLOOKUP($A29&amp;" - "&amp;"2018"&amp;" - "&amp;I$3&amp;" - Final",Comparison!$A:$P,16,FALSE),0)</f>
        <v>0</v>
      </c>
      <c r="J29" s="29">
        <f>IFERROR(VLOOKUP($A29&amp;" - "&amp;"2018"&amp;" - "&amp;J$3&amp;" - Final",Comparison!$A:$P,16,FALSE),0)</f>
        <v>0</v>
      </c>
      <c r="K29" s="29">
        <f>IFERROR(VLOOKUP($A29&amp;" - "&amp;"2018"&amp;" - "&amp;K$3&amp;" - Final",Comparison!$A:$P,16,FALSE),0)</f>
        <v>0</v>
      </c>
      <c r="L29" s="29">
        <f>IFERROR(VLOOKUP($A29&amp;" - "&amp;"2018"&amp;" - "&amp;L$3&amp;" - Final",Comparison!$A:$P,16,FALSE),0)</f>
        <v>0</v>
      </c>
      <c r="M29" s="29">
        <f>IFERROR(VLOOKUP($A29&amp;" - "&amp;"2018"&amp;" - "&amp;M$3&amp;" - Final",Comparison!$A:$P,16,FALSE),0)</f>
        <v>0</v>
      </c>
      <c r="N29" s="29">
        <f>IFERROR(VLOOKUP($A29&amp;" - "&amp;"2018"&amp;" - "&amp;N$3&amp;" - Final",Comparison!$A:$P,16,FALSE),0)</f>
        <v>0</v>
      </c>
      <c r="O29" s="29">
        <f>IFERROR(VLOOKUP($A29&amp;" - "&amp;"2018"&amp;" - "&amp;O$3&amp;" - Final",Comparison!$A:$P,16,FALSE),0)</f>
        <v>0</v>
      </c>
      <c r="P29" s="29">
        <f>IFERROR(VLOOKUP($A29&amp;" - "&amp;"2018"&amp;" - "&amp;P$3&amp;" - Final",Comparison!$A:$P,16,FALSE),0)</f>
        <v>0</v>
      </c>
      <c r="Q29" s="29">
        <f>IFERROR(VLOOKUP($A29&amp;" - "&amp;"2018"&amp;" - "&amp;Q$3&amp;" - Final",Comparison!$A:$P,16,FALSE),0)</f>
        <v>0</v>
      </c>
    </row>
    <row r="30" spans="1:17" x14ac:dyDescent="0.25">
      <c r="A30" s="2">
        <v>43</v>
      </c>
      <c r="B30" s="5" t="s">
        <v>47</v>
      </c>
      <c r="C30" s="5" t="s">
        <v>192</v>
      </c>
      <c r="D30" s="27">
        <f>VLOOKUP(A30&amp;" - "&amp;"2018 - EU - Final",Comparison!A:O,15,FALSE)</f>
        <v>3076</v>
      </c>
      <c r="E30" s="27">
        <f>VLOOKUP(A30&amp;" - "&amp;"2018 - EU - Final",Comparison!A:O,10,FALSE)</f>
        <v>3076</v>
      </c>
      <c r="F30" s="27">
        <f t="shared" si="0"/>
        <v>0</v>
      </c>
      <c r="G30" s="28">
        <f t="shared" si="1"/>
        <v>0</v>
      </c>
      <c r="H30" s="29">
        <f>IFERROR(VLOOKUP($A30&amp;" - "&amp;"2018"&amp;" - "&amp;H$3&amp;" - Final",Comparison!$A:$P,16,FALSE),0)</f>
        <v>0</v>
      </c>
      <c r="I30" s="29">
        <f>IFERROR(VLOOKUP($A30&amp;" - "&amp;"2018"&amp;" - "&amp;I$3&amp;" - Final",Comparison!$A:$P,16,FALSE),0)</f>
        <v>0</v>
      </c>
      <c r="J30" s="29">
        <f>IFERROR(VLOOKUP($A30&amp;" - "&amp;"2018"&amp;" - "&amp;J$3&amp;" - Final",Comparison!$A:$P,16,FALSE),0)</f>
        <v>0</v>
      </c>
      <c r="K30" s="29">
        <f>IFERROR(VLOOKUP($A30&amp;" - "&amp;"2018"&amp;" - "&amp;K$3&amp;" - Final",Comparison!$A:$P,16,FALSE),0)</f>
        <v>0</v>
      </c>
      <c r="L30" s="29">
        <f>IFERROR(VLOOKUP($A30&amp;" - "&amp;"2018"&amp;" - "&amp;L$3&amp;" - Final",Comparison!$A:$P,16,FALSE),0)</f>
        <v>0</v>
      </c>
      <c r="M30" s="29">
        <f>IFERROR(VLOOKUP($A30&amp;" - "&amp;"2018"&amp;" - "&amp;M$3&amp;" - Final",Comparison!$A:$P,16,FALSE),0)</f>
        <v>0</v>
      </c>
      <c r="N30" s="29">
        <f>IFERROR(VLOOKUP($A30&amp;" - "&amp;"2018"&amp;" - "&amp;N$3&amp;" - Final",Comparison!$A:$P,16,FALSE),0)</f>
        <v>0</v>
      </c>
      <c r="O30" s="29">
        <f>IFERROR(VLOOKUP($A30&amp;" - "&amp;"2018"&amp;" - "&amp;O$3&amp;" - Final",Comparison!$A:$P,16,FALSE),0)</f>
        <v>0</v>
      </c>
      <c r="P30" s="29">
        <f>IFERROR(VLOOKUP($A30&amp;" - "&amp;"2018"&amp;" - "&amp;P$3&amp;" - Final",Comparison!$A:$P,16,FALSE),0)</f>
        <v>0</v>
      </c>
      <c r="Q30" s="29">
        <f>IFERROR(VLOOKUP($A30&amp;" - "&amp;"2018"&amp;" - "&amp;Q$3&amp;" - Final",Comparison!$A:$P,16,FALSE),0)</f>
        <v>0</v>
      </c>
    </row>
    <row r="31" spans="1:17" x14ac:dyDescent="0.25">
      <c r="A31" s="2">
        <v>44</v>
      </c>
      <c r="B31" s="5" t="s">
        <v>47</v>
      </c>
      <c r="C31" s="5" t="s">
        <v>196</v>
      </c>
      <c r="D31" s="27">
        <f>VLOOKUP(A31&amp;" - "&amp;"2018 - EU - Final",Comparison!A:O,15,FALSE)</f>
        <v>1733</v>
      </c>
      <c r="E31" s="27">
        <f>VLOOKUP(A31&amp;" - "&amp;"2018 - EU - Final",Comparison!A:O,10,FALSE)</f>
        <v>1733</v>
      </c>
      <c r="F31" s="27">
        <f t="shared" si="0"/>
        <v>0</v>
      </c>
      <c r="G31" s="28">
        <f t="shared" si="1"/>
        <v>0</v>
      </c>
      <c r="H31" s="29">
        <f>IFERROR(VLOOKUP($A31&amp;" - "&amp;"2018"&amp;" - "&amp;H$3&amp;" - Final",Comparison!$A:$P,16,FALSE),0)</f>
        <v>0</v>
      </c>
      <c r="I31" s="29">
        <f>IFERROR(VLOOKUP($A31&amp;" - "&amp;"2018"&amp;" - "&amp;I$3&amp;" - Final",Comparison!$A:$P,16,FALSE),0)</f>
        <v>0</v>
      </c>
      <c r="J31" s="29">
        <f>IFERROR(VLOOKUP($A31&amp;" - "&amp;"2018"&amp;" - "&amp;J$3&amp;" - Final",Comparison!$A:$P,16,FALSE),0)</f>
        <v>0</v>
      </c>
      <c r="K31" s="29">
        <f>IFERROR(VLOOKUP($A31&amp;" - "&amp;"2018"&amp;" - "&amp;K$3&amp;" - Final",Comparison!$A:$P,16,FALSE),0)</f>
        <v>0</v>
      </c>
      <c r="L31" s="29">
        <f>IFERROR(VLOOKUP($A31&amp;" - "&amp;"2018"&amp;" - "&amp;L$3&amp;" - Final",Comparison!$A:$P,16,FALSE),0)</f>
        <v>0</v>
      </c>
      <c r="M31" s="29">
        <f>IFERROR(VLOOKUP($A31&amp;" - "&amp;"2018"&amp;" - "&amp;M$3&amp;" - Final",Comparison!$A:$P,16,FALSE),0)</f>
        <v>0</v>
      </c>
      <c r="N31" s="29">
        <f>IFERROR(VLOOKUP($A31&amp;" - "&amp;"2018"&amp;" - "&amp;N$3&amp;" - Final",Comparison!$A:$P,16,FALSE),0)</f>
        <v>0</v>
      </c>
      <c r="O31" s="29">
        <f>IFERROR(VLOOKUP($A31&amp;" - "&amp;"2018"&amp;" - "&amp;O$3&amp;" - Final",Comparison!$A:$P,16,FALSE),0)</f>
        <v>0</v>
      </c>
      <c r="P31" s="29">
        <f>IFERROR(VLOOKUP($A31&amp;" - "&amp;"2018"&amp;" - "&amp;P$3&amp;" - Final",Comparison!$A:$P,16,FALSE),0)</f>
        <v>0</v>
      </c>
      <c r="Q31" s="29">
        <f>IFERROR(VLOOKUP($A31&amp;" - "&amp;"2018"&amp;" - "&amp;Q$3&amp;" - Final",Comparison!$A:$P,16,FALSE),0)</f>
        <v>0</v>
      </c>
    </row>
    <row r="32" spans="1:17" x14ac:dyDescent="0.25">
      <c r="A32" s="2">
        <v>48</v>
      </c>
      <c r="B32" s="5" t="s">
        <v>43</v>
      </c>
      <c r="C32" s="5" t="s">
        <v>202</v>
      </c>
      <c r="D32" s="27">
        <f>VLOOKUP(A32&amp;" - "&amp;"2018 - EU - Final",Comparison!A:O,15,FALSE)</f>
        <v>453</v>
      </c>
      <c r="E32" s="27">
        <f>VLOOKUP(A32&amp;" - "&amp;"2018 - EU - Final",Comparison!A:O,10,FALSE)</f>
        <v>436</v>
      </c>
      <c r="F32" s="27">
        <f t="shared" si="0"/>
        <v>0</v>
      </c>
      <c r="G32" s="28">
        <f t="shared" si="1"/>
        <v>0</v>
      </c>
      <c r="H32" s="29">
        <f>IFERROR(VLOOKUP($A32&amp;" - "&amp;"2018"&amp;" - "&amp;H$3&amp;" - Final",Comparison!$A:$P,16,FALSE),0)</f>
        <v>0</v>
      </c>
      <c r="I32" s="29">
        <f>IFERROR(VLOOKUP($A32&amp;" - "&amp;"2018"&amp;" - "&amp;I$3&amp;" - Final",Comparison!$A:$P,16,FALSE),0)</f>
        <v>0</v>
      </c>
      <c r="J32" s="29">
        <f>IFERROR(VLOOKUP($A32&amp;" - "&amp;"2018"&amp;" - "&amp;J$3&amp;" - Final",Comparison!$A:$P,16,FALSE),0)</f>
        <v>0</v>
      </c>
      <c r="K32" s="29">
        <f>IFERROR(VLOOKUP($A32&amp;" - "&amp;"2018"&amp;" - "&amp;K$3&amp;" - Final",Comparison!$A:$P,16,FALSE),0)</f>
        <v>0</v>
      </c>
      <c r="L32" s="29">
        <f>IFERROR(VLOOKUP($A32&amp;" - "&amp;"2018"&amp;" - "&amp;L$3&amp;" - Final",Comparison!$A:$P,16,FALSE),0)</f>
        <v>0</v>
      </c>
      <c r="M32" s="29">
        <f>IFERROR(VLOOKUP($A32&amp;" - "&amp;"2018"&amp;" - "&amp;M$3&amp;" - Final",Comparison!$A:$P,16,FALSE),0)</f>
        <v>0</v>
      </c>
      <c r="N32" s="29">
        <f>IFERROR(VLOOKUP($A32&amp;" - "&amp;"2018"&amp;" - "&amp;N$3&amp;" - Final",Comparison!$A:$P,16,FALSE),0)</f>
        <v>0</v>
      </c>
      <c r="O32" s="29">
        <f>IFERROR(VLOOKUP($A32&amp;" - "&amp;"2018"&amp;" - "&amp;O$3&amp;" - Final",Comparison!$A:$P,16,FALSE),0)</f>
        <v>0</v>
      </c>
      <c r="P32" s="29">
        <f>IFERROR(VLOOKUP($A32&amp;" - "&amp;"2018"&amp;" - "&amp;P$3&amp;" - Final",Comparison!$A:$P,16,FALSE),0)</f>
        <v>0</v>
      </c>
      <c r="Q32" s="29">
        <f>IFERROR(VLOOKUP($A32&amp;" - "&amp;"2018"&amp;" - "&amp;Q$3&amp;" - Final",Comparison!$A:$P,16,FALSE),0)</f>
        <v>0</v>
      </c>
    </row>
    <row r="33" spans="1:17" x14ac:dyDescent="0.25">
      <c r="A33" s="2">
        <v>49</v>
      </c>
      <c r="B33" s="5" t="s">
        <v>43</v>
      </c>
      <c r="C33" s="5" t="s">
        <v>205</v>
      </c>
      <c r="D33" s="27">
        <f>VLOOKUP(A33&amp;" - "&amp;"2018 - EU - Final",Comparison!A:O,15,FALSE)</f>
        <v>268</v>
      </c>
      <c r="E33" s="27">
        <f>VLOOKUP(A33&amp;" - "&amp;"2018 - EU - Final",Comparison!A:O,10,FALSE)</f>
        <v>382</v>
      </c>
      <c r="F33" s="27">
        <f t="shared" si="0"/>
        <v>114</v>
      </c>
      <c r="G33" s="28">
        <f t="shared" si="1"/>
        <v>0.42537313432835822</v>
      </c>
      <c r="H33" s="29">
        <f>IFERROR(VLOOKUP($A33&amp;" - "&amp;"2018"&amp;" - "&amp;H$3&amp;" - Final",Comparison!$A:$P,16,FALSE),0)</f>
        <v>9.5497382198952856</v>
      </c>
      <c r="I33" s="29">
        <f>IFERROR(VLOOKUP($A33&amp;" - "&amp;"2018"&amp;" - "&amp;I$3&amp;" - Final",Comparison!$A:$P,16,FALSE),0)</f>
        <v>0</v>
      </c>
      <c r="J33" s="29">
        <f>IFERROR(VLOOKUP($A33&amp;" - "&amp;"2018"&amp;" - "&amp;J$3&amp;" - Final",Comparison!$A:$P,16,FALSE),0)</f>
        <v>19.099476439790571</v>
      </c>
      <c r="K33" s="29">
        <f>IFERROR(VLOOKUP($A33&amp;" - "&amp;"2018"&amp;" - "&amp;K$3&amp;" - Final",Comparison!$A:$P,16,FALSE),0)</f>
        <v>0</v>
      </c>
      <c r="L33" s="29">
        <f>IFERROR(VLOOKUP($A33&amp;" - "&amp;"2018"&amp;" - "&amp;L$3&amp;" - Final",Comparison!$A:$P,16,FALSE),0)</f>
        <v>51.031413612565444</v>
      </c>
      <c r="M33" s="29">
        <f>IFERROR(VLOOKUP($A33&amp;" - "&amp;"2018"&amp;" - "&amp;M$3&amp;" - Final",Comparison!$A:$P,16,FALSE),0)</f>
        <v>15.219895287958117</v>
      </c>
      <c r="N33" s="29">
        <f>IFERROR(VLOOKUP($A33&amp;" - "&amp;"2018"&amp;" - "&amp;N$3&amp;" - Final",Comparison!$A:$P,16,FALSE),0)</f>
        <v>0</v>
      </c>
      <c r="O33" s="29">
        <f>IFERROR(VLOOKUP($A33&amp;" - "&amp;"2018"&amp;" - "&amp;O$3&amp;" - Final",Comparison!$A:$P,16,FALSE),0)</f>
        <v>0</v>
      </c>
      <c r="P33" s="29">
        <f>IFERROR(VLOOKUP($A33&amp;" - "&amp;"2018"&amp;" - "&amp;P$3&amp;" - Final",Comparison!$A:$P,16,FALSE),0)</f>
        <v>0</v>
      </c>
      <c r="Q33" s="29">
        <f>IFERROR(VLOOKUP($A33&amp;" - "&amp;"2018"&amp;" - "&amp;Q$3&amp;" - Final",Comparison!$A:$P,16,FALSE),0)</f>
        <v>19.099476439790571</v>
      </c>
    </row>
    <row r="34" spans="1:17" x14ac:dyDescent="0.25">
      <c r="A34" s="2">
        <v>50</v>
      </c>
      <c r="B34" s="5" t="s">
        <v>43</v>
      </c>
      <c r="C34" s="5" t="s">
        <v>102</v>
      </c>
      <c r="D34" s="27">
        <f>VLOOKUP(A34&amp;" - "&amp;"2018 - EU - Final",Comparison!A:O,15,FALSE)</f>
        <v>15716.379036095439</v>
      </c>
      <c r="E34" s="27">
        <f>VLOOKUP(A34&amp;" - "&amp;"2018 - EU - Final",Comparison!A:O,10,FALSE)</f>
        <v>14702</v>
      </c>
      <c r="F34" s="27">
        <f t="shared" si="0"/>
        <v>0</v>
      </c>
      <c r="G34" s="28">
        <f t="shared" si="1"/>
        <v>0</v>
      </c>
      <c r="H34" s="29">
        <f>IFERROR(VLOOKUP($A34&amp;" - "&amp;"2018"&amp;" - "&amp;H$3&amp;" - Final",Comparison!$A:$P,16,FALSE),0)</f>
        <v>0</v>
      </c>
      <c r="I34" s="29">
        <f>IFERROR(VLOOKUP($A34&amp;" - "&amp;"2018"&amp;" - "&amp;I$3&amp;" - Final",Comparison!$A:$P,16,FALSE),0)</f>
        <v>0</v>
      </c>
      <c r="J34" s="29">
        <f>IFERROR(VLOOKUP($A34&amp;" - "&amp;"2018"&amp;" - "&amp;J$3&amp;" - Final",Comparison!$A:$P,16,FALSE),0)</f>
        <v>0</v>
      </c>
      <c r="K34" s="29">
        <f>IFERROR(VLOOKUP($A34&amp;" - "&amp;"2018"&amp;" - "&amp;K$3&amp;" - Final",Comparison!$A:$P,16,FALSE),0)</f>
        <v>0</v>
      </c>
      <c r="L34" s="29">
        <f>IFERROR(VLOOKUP($A34&amp;" - "&amp;"2018"&amp;" - "&amp;L$3&amp;" - Final",Comparison!$A:$P,16,FALSE),0)</f>
        <v>0</v>
      </c>
      <c r="M34" s="29">
        <f>IFERROR(VLOOKUP($A34&amp;" - "&amp;"2018"&amp;" - "&amp;M$3&amp;" - Final",Comparison!$A:$P,16,FALSE),0)</f>
        <v>0</v>
      </c>
      <c r="N34" s="29">
        <f>IFERROR(VLOOKUP($A34&amp;" - "&amp;"2018"&amp;" - "&amp;N$3&amp;" - Final",Comparison!$A:$P,16,FALSE),0)</f>
        <v>0</v>
      </c>
      <c r="O34" s="29">
        <f>IFERROR(VLOOKUP($A34&amp;" - "&amp;"2018"&amp;" - "&amp;O$3&amp;" - Final",Comparison!$A:$P,16,FALSE),0)</f>
        <v>0</v>
      </c>
      <c r="P34" s="29">
        <f>IFERROR(VLOOKUP($A34&amp;" - "&amp;"2018"&amp;" - "&amp;P$3&amp;" - Final",Comparison!$A:$P,16,FALSE),0)</f>
        <v>0</v>
      </c>
      <c r="Q34" s="29">
        <f>IFERROR(VLOOKUP($A34&amp;" - "&amp;"2018"&amp;" - "&amp;Q$3&amp;" - Final",Comparison!$A:$P,16,FALSE),0)</f>
        <v>0</v>
      </c>
    </row>
    <row r="35" spans="1:17" x14ac:dyDescent="0.25">
      <c r="A35" s="2">
        <v>52</v>
      </c>
      <c r="B35" s="5" t="s">
        <v>43</v>
      </c>
      <c r="C35" s="5" t="s">
        <v>190</v>
      </c>
      <c r="D35" s="27">
        <f>VLOOKUP(A35&amp;" - "&amp;"2018 - EU - Final",Comparison!A:O,15,FALSE)</f>
        <v>0</v>
      </c>
      <c r="E35" s="27">
        <f>VLOOKUP(A35&amp;" - "&amp;"2018 - EU - Final",Comparison!A:O,10,FALSE)</f>
        <v>40</v>
      </c>
      <c r="F35" s="27">
        <f t="shared" si="0"/>
        <v>40</v>
      </c>
      <c r="G35" s="28">
        <f t="shared" si="1"/>
        <v>0</v>
      </c>
      <c r="H35" s="29">
        <f>IFERROR(VLOOKUP($A35&amp;" - "&amp;"2018"&amp;" - "&amp;H$3&amp;" - Final",Comparison!$A:$P,16,FALSE),0)</f>
        <v>10</v>
      </c>
      <c r="I35" s="29">
        <f>IFERROR(VLOOKUP($A35&amp;" - "&amp;"2018"&amp;" - "&amp;I$3&amp;" - Final",Comparison!$A:$P,16,FALSE),0)</f>
        <v>0</v>
      </c>
      <c r="J35" s="29">
        <f>IFERROR(VLOOKUP($A35&amp;" - "&amp;"2018"&amp;" - "&amp;J$3&amp;" - Final",Comparison!$A:$P,16,FALSE),0)</f>
        <v>0</v>
      </c>
      <c r="K35" s="29">
        <f>IFERROR(VLOOKUP($A35&amp;" - "&amp;"2018"&amp;" - "&amp;K$3&amp;" - Final",Comparison!$A:$P,16,FALSE),0)</f>
        <v>0</v>
      </c>
      <c r="L35" s="29">
        <f>IFERROR(VLOOKUP($A35&amp;" - "&amp;"2018"&amp;" - "&amp;L$3&amp;" - Final",Comparison!$A:$P,16,FALSE),0)</f>
        <v>17</v>
      </c>
      <c r="M35" s="29">
        <f>IFERROR(VLOOKUP($A35&amp;" - "&amp;"2018"&amp;" - "&amp;M$3&amp;" - Final",Comparison!$A:$P,16,FALSE),0)</f>
        <v>3</v>
      </c>
      <c r="N35" s="29">
        <f>IFERROR(VLOOKUP($A35&amp;" - "&amp;"2018"&amp;" - "&amp;N$3&amp;" - Final",Comparison!$A:$P,16,FALSE),0)</f>
        <v>0</v>
      </c>
      <c r="O35" s="29">
        <f>IFERROR(VLOOKUP($A35&amp;" - "&amp;"2018"&amp;" - "&amp;O$3&amp;" - Final",Comparison!$A:$P,16,FALSE),0)</f>
        <v>0</v>
      </c>
      <c r="P35" s="29">
        <f>IFERROR(VLOOKUP($A35&amp;" - "&amp;"2018"&amp;" - "&amp;P$3&amp;" - Final",Comparison!$A:$P,16,FALSE),0)</f>
        <v>0</v>
      </c>
      <c r="Q35" s="29">
        <f>IFERROR(VLOOKUP($A35&amp;" - "&amp;"2018"&amp;" - "&amp;Q$3&amp;" - Final",Comparison!$A:$P,16,FALSE),0)</f>
        <v>10</v>
      </c>
    </row>
    <row r="36" spans="1:17" x14ac:dyDescent="0.25">
      <c r="A36" s="2">
        <v>53</v>
      </c>
      <c r="B36" s="5" t="s">
        <v>43</v>
      </c>
      <c r="C36" s="5" t="s">
        <v>212</v>
      </c>
      <c r="D36" s="27">
        <f>VLOOKUP(A36&amp;" - "&amp;"2018 - EU - Final",Comparison!A:O,15,FALSE)</f>
        <v>24</v>
      </c>
      <c r="E36" s="27">
        <f>VLOOKUP(A36&amp;" - "&amp;"2018 - EU - Final",Comparison!A:O,10,FALSE)</f>
        <v>42</v>
      </c>
      <c r="F36" s="27">
        <f t="shared" ref="F36:F66" si="2">IF(E36-D36&lt;0,0,E36-D36)</f>
        <v>18</v>
      </c>
      <c r="G36" s="28">
        <f t="shared" ref="G36:G66" si="3">IFERROR(F36/D36,0)</f>
        <v>0.75</v>
      </c>
      <c r="H36" s="29">
        <f>IFERROR(VLOOKUP($A36&amp;" - "&amp;"2018"&amp;" - "&amp;H$3&amp;" - Final",Comparison!$A:$P,16,FALSE),0)</f>
        <v>0</v>
      </c>
      <c r="I36" s="29">
        <f>IFERROR(VLOOKUP($A36&amp;" - "&amp;"2018"&amp;" - "&amp;I$3&amp;" - Final",Comparison!$A:$P,16,FALSE),0)</f>
        <v>0</v>
      </c>
      <c r="J36" s="29">
        <f>IFERROR(VLOOKUP($A36&amp;" - "&amp;"2018"&amp;" - "&amp;J$3&amp;" - Final",Comparison!$A:$P,16,FALSE),0)</f>
        <v>2.5714285714285716</v>
      </c>
      <c r="K36" s="29">
        <f>IFERROR(VLOOKUP($A36&amp;" - "&amp;"2018"&amp;" - "&amp;K$3&amp;" - Final",Comparison!$A:$P,16,FALSE),0)</f>
        <v>0</v>
      </c>
      <c r="L36" s="29">
        <f>IFERROR(VLOOKUP($A36&amp;" - "&amp;"2018"&amp;" - "&amp;L$3&amp;" - Final",Comparison!$A:$P,16,FALSE),0)</f>
        <v>15.428571428571431</v>
      </c>
      <c r="M36" s="29">
        <f>IFERROR(VLOOKUP($A36&amp;" - "&amp;"2018"&amp;" - "&amp;M$3&amp;" - Final",Comparison!$A:$P,16,FALSE),0)</f>
        <v>0</v>
      </c>
      <c r="N36" s="29">
        <f>IFERROR(VLOOKUP($A36&amp;" - "&amp;"2018"&amp;" - "&amp;N$3&amp;" - Final",Comparison!$A:$P,16,FALSE),0)</f>
        <v>0</v>
      </c>
      <c r="O36" s="29">
        <f>IFERROR(VLOOKUP($A36&amp;" - "&amp;"2018"&amp;" - "&amp;O$3&amp;" - Final",Comparison!$A:$P,16,FALSE),0)</f>
        <v>0</v>
      </c>
      <c r="P36" s="29">
        <f>IFERROR(VLOOKUP($A36&amp;" - "&amp;"2018"&amp;" - "&amp;P$3&amp;" - Final",Comparison!$A:$P,16,FALSE),0)</f>
        <v>0</v>
      </c>
      <c r="Q36" s="29">
        <f>IFERROR(VLOOKUP($A36&amp;" - "&amp;"2018"&amp;" - "&amp;Q$3&amp;" - Final",Comparison!$A:$P,16,FALSE),0)</f>
        <v>0</v>
      </c>
    </row>
    <row r="37" spans="1:17" x14ac:dyDescent="0.25">
      <c r="A37" s="2">
        <v>54</v>
      </c>
      <c r="B37" s="5" t="s">
        <v>43</v>
      </c>
      <c r="C37" s="5" t="s">
        <v>196</v>
      </c>
      <c r="D37" s="27">
        <f>VLOOKUP(A37&amp;" - "&amp;"2018 - EU - Final",Comparison!A:O,15,FALSE)</f>
        <v>3866</v>
      </c>
      <c r="E37" s="27">
        <f>VLOOKUP(A37&amp;" - "&amp;"2018 - EU - Final",Comparison!A:O,10,FALSE)</f>
        <v>3087</v>
      </c>
      <c r="F37" s="27">
        <f t="shared" si="2"/>
        <v>0</v>
      </c>
      <c r="G37" s="28">
        <f t="shared" si="3"/>
        <v>0</v>
      </c>
      <c r="H37" s="29">
        <f>IFERROR(VLOOKUP($A37&amp;" - "&amp;"2018"&amp;" - "&amp;H$3&amp;" - Final",Comparison!$A:$P,16,FALSE),0)</f>
        <v>0</v>
      </c>
      <c r="I37" s="29">
        <f>IFERROR(VLOOKUP($A37&amp;" - "&amp;"2018"&amp;" - "&amp;I$3&amp;" - Final",Comparison!$A:$P,16,FALSE),0)</f>
        <v>0</v>
      </c>
      <c r="J37" s="29">
        <f>IFERROR(VLOOKUP($A37&amp;" - "&amp;"2018"&amp;" - "&amp;J$3&amp;" - Final",Comparison!$A:$P,16,FALSE),0)</f>
        <v>0</v>
      </c>
      <c r="K37" s="29">
        <f>IFERROR(VLOOKUP($A37&amp;" - "&amp;"2018"&amp;" - "&amp;K$3&amp;" - Final",Comparison!$A:$P,16,FALSE),0)</f>
        <v>0</v>
      </c>
      <c r="L37" s="29">
        <f>IFERROR(VLOOKUP($A37&amp;" - "&amp;"2018"&amp;" - "&amp;L$3&amp;" - Final",Comparison!$A:$P,16,FALSE),0)</f>
        <v>0</v>
      </c>
      <c r="M37" s="29">
        <f>IFERROR(VLOOKUP($A37&amp;" - "&amp;"2018"&amp;" - "&amp;M$3&amp;" - Final",Comparison!$A:$P,16,FALSE),0)</f>
        <v>0</v>
      </c>
      <c r="N37" s="29">
        <f>IFERROR(VLOOKUP($A37&amp;" - "&amp;"2018"&amp;" - "&amp;N$3&amp;" - Final",Comparison!$A:$P,16,FALSE),0)</f>
        <v>0</v>
      </c>
      <c r="O37" s="29">
        <f>IFERROR(VLOOKUP($A37&amp;" - "&amp;"2018"&amp;" - "&amp;O$3&amp;" - Final",Comparison!$A:$P,16,FALSE),0)</f>
        <v>0</v>
      </c>
      <c r="P37" s="29">
        <f>IFERROR(VLOOKUP($A37&amp;" - "&amp;"2018"&amp;" - "&amp;P$3&amp;" - Final",Comparison!$A:$P,16,FALSE),0)</f>
        <v>0</v>
      </c>
      <c r="Q37" s="29">
        <f>IFERROR(VLOOKUP($A37&amp;" - "&amp;"2018"&amp;" - "&amp;Q$3&amp;" - Final",Comparison!$A:$P,16,FALSE),0)</f>
        <v>0</v>
      </c>
    </row>
    <row r="38" spans="1:17" x14ac:dyDescent="0.25">
      <c r="A38" s="2">
        <v>55</v>
      </c>
      <c r="B38" s="5" t="s">
        <v>43</v>
      </c>
      <c r="C38" s="5" t="s">
        <v>216</v>
      </c>
      <c r="D38" s="27">
        <f>VLOOKUP(A38&amp;" - "&amp;"2018 - EU - Final",Comparison!A:O,15,FALSE)</f>
        <v>1239</v>
      </c>
      <c r="E38" s="27">
        <f>VLOOKUP(A38&amp;" - "&amp;"2018 - EU - Final",Comparison!A:O,10,FALSE)</f>
        <v>1202</v>
      </c>
      <c r="F38" s="27">
        <f t="shared" si="2"/>
        <v>0</v>
      </c>
      <c r="G38" s="28">
        <f t="shared" si="3"/>
        <v>0</v>
      </c>
      <c r="H38" s="29">
        <f>IFERROR(VLOOKUP($A38&amp;" - "&amp;"2018"&amp;" - "&amp;H$3&amp;" - Final",Comparison!$A:$P,16,FALSE),0)</f>
        <v>0</v>
      </c>
      <c r="I38" s="29">
        <f>IFERROR(VLOOKUP($A38&amp;" - "&amp;"2018"&amp;" - "&amp;I$3&amp;" - Final",Comparison!$A:$P,16,FALSE),0)</f>
        <v>0</v>
      </c>
      <c r="J38" s="29">
        <f>IFERROR(VLOOKUP($A38&amp;" - "&amp;"2018"&amp;" - "&amp;J$3&amp;" - Final",Comparison!$A:$P,16,FALSE),0)</f>
        <v>0</v>
      </c>
      <c r="K38" s="29">
        <f>IFERROR(VLOOKUP($A38&amp;" - "&amp;"2018"&amp;" - "&amp;K$3&amp;" - Final",Comparison!$A:$P,16,FALSE),0)</f>
        <v>0</v>
      </c>
      <c r="L38" s="29">
        <f>IFERROR(VLOOKUP($A38&amp;" - "&amp;"2018"&amp;" - "&amp;L$3&amp;" - Final",Comparison!$A:$P,16,FALSE),0)</f>
        <v>0</v>
      </c>
      <c r="M38" s="29">
        <f>IFERROR(VLOOKUP($A38&amp;" - "&amp;"2018"&amp;" - "&amp;M$3&amp;" - Final",Comparison!$A:$P,16,FALSE),0)</f>
        <v>0</v>
      </c>
      <c r="N38" s="29">
        <f>IFERROR(VLOOKUP($A38&amp;" - "&amp;"2018"&amp;" - "&amp;N$3&amp;" - Final",Comparison!$A:$P,16,FALSE),0)</f>
        <v>0</v>
      </c>
      <c r="O38" s="29">
        <f>IFERROR(VLOOKUP($A38&amp;" - "&amp;"2018"&amp;" - "&amp;O$3&amp;" - Final",Comparison!$A:$P,16,FALSE),0)</f>
        <v>0</v>
      </c>
      <c r="P38" s="29">
        <f>IFERROR(VLOOKUP($A38&amp;" - "&amp;"2018"&amp;" - "&amp;P$3&amp;" - Final",Comparison!$A:$P,16,FALSE),0)</f>
        <v>0</v>
      </c>
      <c r="Q38" s="29">
        <f>IFERROR(VLOOKUP($A38&amp;" - "&amp;"2018"&amp;" - "&amp;Q$3&amp;" - Final",Comparison!$A:$P,16,FALSE),0)</f>
        <v>0</v>
      </c>
    </row>
    <row r="39" spans="1:17" x14ac:dyDescent="0.25">
      <c r="A39" s="2">
        <v>56</v>
      </c>
      <c r="B39" s="5" t="s">
        <v>43</v>
      </c>
      <c r="C39" s="5" t="s">
        <v>218</v>
      </c>
      <c r="D39" s="27">
        <f>VLOOKUP(A39&amp;" - "&amp;"2018 - EU - Final",Comparison!A:O,15,FALSE)</f>
        <v>931</v>
      </c>
      <c r="E39" s="27">
        <f>VLOOKUP(A39&amp;" - "&amp;"2018 - EU - Final",Comparison!A:O,10,FALSE)</f>
        <v>901</v>
      </c>
      <c r="F39" s="27">
        <f t="shared" si="2"/>
        <v>0</v>
      </c>
      <c r="G39" s="28">
        <f t="shared" si="3"/>
        <v>0</v>
      </c>
      <c r="H39" s="29">
        <f>IFERROR(VLOOKUP($A39&amp;" - "&amp;"2018"&amp;" - "&amp;H$3&amp;" - Final",Comparison!$A:$P,16,FALSE),0)</f>
        <v>0</v>
      </c>
      <c r="I39" s="29">
        <f>IFERROR(VLOOKUP($A39&amp;" - "&amp;"2018"&amp;" - "&amp;I$3&amp;" - Final",Comparison!$A:$P,16,FALSE),0)</f>
        <v>0</v>
      </c>
      <c r="J39" s="29">
        <f>IFERROR(VLOOKUP($A39&amp;" - "&amp;"2018"&amp;" - "&amp;J$3&amp;" - Final",Comparison!$A:$P,16,FALSE),0)</f>
        <v>0</v>
      </c>
      <c r="K39" s="29">
        <f>IFERROR(VLOOKUP($A39&amp;" - "&amp;"2018"&amp;" - "&amp;K$3&amp;" - Final",Comparison!$A:$P,16,FALSE),0)</f>
        <v>0</v>
      </c>
      <c r="L39" s="29">
        <f>IFERROR(VLOOKUP($A39&amp;" - "&amp;"2018"&amp;" - "&amp;L$3&amp;" - Final",Comparison!$A:$P,16,FALSE),0)</f>
        <v>0</v>
      </c>
      <c r="M39" s="29">
        <f>IFERROR(VLOOKUP($A39&amp;" - "&amp;"2018"&amp;" - "&amp;M$3&amp;" - Final",Comparison!$A:$P,16,FALSE),0)</f>
        <v>0</v>
      </c>
      <c r="N39" s="29">
        <f>IFERROR(VLOOKUP($A39&amp;" - "&amp;"2018"&amp;" - "&amp;N$3&amp;" - Final",Comparison!$A:$P,16,FALSE),0)</f>
        <v>0</v>
      </c>
      <c r="O39" s="29">
        <f>IFERROR(VLOOKUP($A39&amp;" - "&amp;"2018"&amp;" - "&amp;O$3&amp;" - Final",Comparison!$A:$P,16,FALSE),0)</f>
        <v>0</v>
      </c>
      <c r="P39" s="29">
        <f>IFERROR(VLOOKUP($A39&amp;" - "&amp;"2018"&amp;" - "&amp;P$3&amp;" - Final",Comparison!$A:$P,16,FALSE),0)</f>
        <v>0</v>
      </c>
      <c r="Q39" s="29">
        <f>IFERROR(VLOOKUP($A39&amp;" - "&amp;"2018"&amp;" - "&amp;Q$3&amp;" - Final",Comparison!$A:$P,16,FALSE),0)</f>
        <v>0</v>
      </c>
    </row>
    <row r="40" spans="1:17" x14ac:dyDescent="0.25">
      <c r="A40" s="2">
        <v>57</v>
      </c>
      <c r="B40" s="5" t="s">
        <v>43</v>
      </c>
      <c r="C40" s="5" t="s">
        <v>221</v>
      </c>
      <c r="D40" s="27">
        <f>VLOOKUP(A40&amp;" - "&amp;"2018 - EU - Final",Comparison!A:O,15,FALSE)</f>
        <v>3725</v>
      </c>
      <c r="E40" s="27">
        <f>VLOOKUP(A40&amp;" - "&amp;"2018 - EU - Final",Comparison!A:O,10,FALSE)</f>
        <v>3621</v>
      </c>
      <c r="F40" s="27">
        <f t="shared" si="2"/>
        <v>0</v>
      </c>
      <c r="G40" s="28">
        <f t="shared" si="3"/>
        <v>0</v>
      </c>
      <c r="H40" s="29">
        <f>IFERROR(VLOOKUP($A40&amp;" - "&amp;"2018"&amp;" - "&amp;H$3&amp;" - Final",Comparison!$A:$P,16,FALSE),0)</f>
        <v>0</v>
      </c>
      <c r="I40" s="29">
        <f>IFERROR(VLOOKUP($A40&amp;" - "&amp;"2018"&amp;" - "&amp;I$3&amp;" - Final",Comparison!$A:$P,16,FALSE),0)</f>
        <v>0</v>
      </c>
      <c r="J40" s="29">
        <f>IFERROR(VLOOKUP($A40&amp;" - "&amp;"2018"&amp;" - "&amp;J$3&amp;" - Final",Comparison!$A:$P,16,FALSE),0)</f>
        <v>0</v>
      </c>
      <c r="K40" s="29">
        <f>IFERROR(VLOOKUP($A40&amp;" - "&amp;"2018"&amp;" - "&amp;K$3&amp;" - Final",Comparison!$A:$P,16,FALSE),0)</f>
        <v>0</v>
      </c>
      <c r="L40" s="29">
        <f>IFERROR(VLOOKUP($A40&amp;" - "&amp;"2018"&amp;" - "&amp;L$3&amp;" - Final",Comparison!$A:$P,16,FALSE),0)</f>
        <v>0</v>
      </c>
      <c r="M40" s="29">
        <f>IFERROR(VLOOKUP($A40&amp;" - "&amp;"2018"&amp;" - "&amp;M$3&amp;" - Final",Comparison!$A:$P,16,FALSE),0)</f>
        <v>0</v>
      </c>
      <c r="N40" s="29">
        <f>IFERROR(VLOOKUP($A40&amp;" - "&amp;"2018"&amp;" - "&amp;N$3&amp;" - Final",Comparison!$A:$P,16,FALSE),0)</f>
        <v>0</v>
      </c>
      <c r="O40" s="29">
        <f>IFERROR(VLOOKUP($A40&amp;" - "&amp;"2018"&amp;" - "&amp;O$3&amp;" - Final",Comparison!$A:$P,16,FALSE),0)</f>
        <v>0</v>
      </c>
      <c r="P40" s="29">
        <f>IFERROR(VLOOKUP($A40&amp;" - "&amp;"2018"&amp;" - "&amp;P$3&amp;" - Final",Comparison!$A:$P,16,FALSE),0)</f>
        <v>0</v>
      </c>
      <c r="Q40" s="29">
        <f>IFERROR(VLOOKUP($A40&amp;" - "&amp;"2018"&amp;" - "&amp;Q$3&amp;" - Final",Comparison!$A:$P,16,FALSE),0)</f>
        <v>0</v>
      </c>
    </row>
    <row r="41" spans="1:17" x14ac:dyDescent="0.25">
      <c r="A41" s="2">
        <v>59</v>
      </c>
      <c r="B41" s="5" t="s">
        <v>38</v>
      </c>
      <c r="C41" s="5" t="s">
        <v>226</v>
      </c>
      <c r="D41" s="27">
        <f>VLOOKUP(A41&amp;" - "&amp;"2018 - EU - Final",Comparison!A:O,15,FALSE)</f>
        <v>67.092145015105743</v>
      </c>
      <c r="E41" s="27">
        <f>VLOOKUP(A41&amp;" - "&amp;"2018 - EU - Final",Comparison!A:O,10,FALSE)</f>
        <v>90</v>
      </c>
      <c r="F41" s="27">
        <f t="shared" si="2"/>
        <v>22.907854984894257</v>
      </c>
      <c r="G41" s="28">
        <f t="shared" si="3"/>
        <v>0.34143870314083075</v>
      </c>
      <c r="H41" s="29">
        <f>IFERROR(VLOOKUP($A41&amp;" - "&amp;"2018"&amp;" - "&amp;H$3&amp;" - Final",Comparison!$A:$P,16,FALSE),0)</f>
        <v>0</v>
      </c>
      <c r="I41" s="29">
        <f>IFERROR(VLOOKUP($A41&amp;" - "&amp;"2018"&amp;" - "&amp;I$3&amp;" - Final",Comparison!$A:$P,16,FALSE),0)</f>
        <v>0</v>
      </c>
      <c r="J41" s="29">
        <f>IFERROR(VLOOKUP($A41&amp;" - "&amp;"2018"&amp;" - "&amp;J$3&amp;" - Final",Comparison!$A:$P,16,FALSE),0)</f>
        <v>2.0362537764350446</v>
      </c>
      <c r="K41" s="29">
        <f>IFERROR(VLOOKUP($A41&amp;" - "&amp;"2018"&amp;" - "&amp;K$3&amp;" - Final",Comparison!$A:$P,16,FALSE),0)</f>
        <v>6.1087613293051355</v>
      </c>
      <c r="L41" s="29">
        <f>IFERROR(VLOOKUP($A41&amp;" - "&amp;"2018"&amp;" - "&amp;L$3&amp;" - Final",Comparison!$A:$P,16,FALSE),0)</f>
        <v>0</v>
      </c>
      <c r="M41" s="29">
        <f>IFERROR(VLOOKUP($A41&amp;" - "&amp;"2018"&amp;" - "&amp;M$3&amp;" - Final",Comparison!$A:$P,16,FALSE),0)</f>
        <v>4.8361027190332315</v>
      </c>
      <c r="N41" s="29">
        <f>IFERROR(VLOOKUP($A41&amp;" - "&amp;"2018"&amp;" - "&amp;N$3&amp;" - Final",Comparison!$A:$P,16,FALSE),0)</f>
        <v>0</v>
      </c>
      <c r="O41" s="29">
        <f>IFERROR(VLOOKUP($A41&amp;" - "&amp;"2018"&amp;" - "&amp;O$3&amp;" - Final",Comparison!$A:$P,16,FALSE),0)</f>
        <v>0</v>
      </c>
      <c r="P41" s="29">
        <f>IFERROR(VLOOKUP($A41&amp;" - "&amp;"2018"&amp;" - "&amp;P$3&amp;" - Final",Comparison!$A:$P,16,FALSE),0)</f>
        <v>0</v>
      </c>
      <c r="Q41" s="29">
        <f>IFERROR(VLOOKUP($A41&amp;" - "&amp;"2018"&amp;" - "&amp;Q$3&amp;" - Final",Comparison!$A:$P,16,FALSE),0)</f>
        <v>9.9267371601208438</v>
      </c>
    </row>
    <row r="42" spans="1:17" x14ac:dyDescent="0.25">
      <c r="A42" s="2">
        <v>60</v>
      </c>
      <c r="B42" s="5" t="s">
        <v>38</v>
      </c>
      <c r="C42" s="5" t="s">
        <v>229</v>
      </c>
      <c r="D42" s="27">
        <f>VLOOKUP(A42&amp;" - "&amp;"2018 - EU - Final",Comparison!A:O,15,FALSE)</f>
        <v>919.90785498489424</v>
      </c>
      <c r="E42" s="27">
        <f>VLOOKUP(A42&amp;" - "&amp;"2018 - EU - Final",Comparison!A:O,10,FALSE)</f>
        <v>1234</v>
      </c>
      <c r="F42" s="27">
        <f t="shared" si="2"/>
        <v>314.09214501510576</v>
      </c>
      <c r="G42" s="28">
        <f t="shared" si="3"/>
        <v>0.3414387031408308</v>
      </c>
      <c r="H42" s="29">
        <f>IFERROR(VLOOKUP($A42&amp;" - "&amp;"2018"&amp;" - "&amp;H$3&amp;" - Final",Comparison!$A:$P,16,FALSE),0)</f>
        <v>0</v>
      </c>
      <c r="I42" s="29">
        <f>IFERROR(VLOOKUP($A42&amp;" - "&amp;"2018"&amp;" - "&amp;I$3&amp;" - Final",Comparison!$A:$P,16,FALSE),0)</f>
        <v>278.20317220543802</v>
      </c>
      <c r="J42" s="29">
        <f>IFERROR(VLOOKUP($A42&amp;" - "&amp;"2018"&amp;" - "&amp;J$3&amp;" - Final",Comparison!$A:$P,16,FALSE),0)</f>
        <v>2.0362537764350463</v>
      </c>
      <c r="K42" s="29">
        <f>IFERROR(VLOOKUP($A42&amp;" - "&amp;"2018"&amp;" - "&amp;K$3&amp;" - Final",Comparison!$A:$P,16,FALSE),0)</f>
        <v>2.7998489425981887</v>
      </c>
      <c r="L42" s="29">
        <f>IFERROR(VLOOKUP($A42&amp;" - "&amp;"2018"&amp;" - "&amp;L$3&amp;" - Final",Comparison!$A:$P,16,FALSE),0)</f>
        <v>2.0362537764350463</v>
      </c>
      <c r="M42" s="29">
        <f>IFERROR(VLOOKUP($A42&amp;" - "&amp;"2018"&amp;" - "&amp;M$3&amp;" - Final",Comparison!$A:$P,16,FALSE),0)</f>
        <v>12.981117824773413</v>
      </c>
      <c r="N42" s="29">
        <f>IFERROR(VLOOKUP($A42&amp;" - "&amp;"2018"&amp;" - "&amp;N$3&amp;" - Final",Comparison!$A:$P,16,FALSE),0)</f>
        <v>0</v>
      </c>
      <c r="O42" s="29">
        <f>IFERROR(VLOOKUP($A42&amp;" - "&amp;"2018"&amp;" - "&amp;O$3&amp;" - Final",Comparison!$A:$P,16,FALSE),0)</f>
        <v>0</v>
      </c>
      <c r="P42" s="29">
        <f>IFERROR(VLOOKUP($A42&amp;" - "&amp;"2018"&amp;" - "&amp;P$3&amp;" - Final",Comparison!$A:$P,16,FALSE),0)</f>
        <v>10.944864048338374</v>
      </c>
      <c r="Q42" s="29">
        <f>IFERROR(VLOOKUP($A42&amp;" - "&amp;"2018"&amp;" - "&amp;Q$3&amp;" - Final",Comparison!$A:$P,16,FALSE),0)</f>
        <v>5.0906344410876141</v>
      </c>
    </row>
    <row r="43" spans="1:17" x14ac:dyDescent="0.25">
      <c r="A43" s="2">
        <v>61</v>
      </c>
      <c r="B43" s="5" t="s">
        <v>38</v>
      </c>
      <c r="C43" s="5" t="s">
        <v>231</v>
      </c>
      <c r="D43" s="27">
        <f>VLOOKUP(A43&amp;" - "&amp;"2018 - EU - Final",Comparison!A:O,15,FALSE)</f>
        <v>4142</v>
      </c>
      <c r="E43" s="27">
        <f>VLOOKUP(A43&amp;" - "&amp;"2018 - EU - Final",Comparison!A:O,10,FALSE)</f>
        <v>4661</v>
      </c>
      <c r="F43" s="27">
        <f t="shared" si="2"/>
        <v>519</v>
      </c>
      <c r="G43" s="28">
        <f t="shared" si="3"/>
        <v>0.12530178657653307</v>
      </c>
      <c r="H43" s="29">
        <f>IFERROR(VLOOKUP($A43&amp;" - "&amp;"2018"&amp;" - "&amp;H$3&amp;" - Final",Comparison!$A:$P,16,FALSE),0)</f>
        <v>0</v>
      </c>
      <c r="I43" s="29">
        <f>IFERROR(VLOOKUP($A43&amp;" - "&amp;"2018"&amp;" - "&amp;I$3&amp;" - Final",Comparison!$A:$P,16,FALSE),0)</f>
        <v>0</v>
      </c>
      <c r="J43" s="29">
        <f>IFERROR(VLOOKUP($A43&amp;" - "&amp;"2018"&amp;" - "&amp;J$3&amp;" - Final",Comparison!$A:$P,16,FALSE),0)</f>
        <v>0.77944647071443907</v>
      </c>
      <c r="K43" s="29">
        <f>IFERROR(VLOOKUP($A43&amp;" - "&amp;"2018"&amp;" - "&amp;K$3&amp;" - Final",Comparison!$A:$P,16,FALSE),0)</f>
        <v>37.302081098476719</v>
      </c>
      <c r="L43" s="29">
        <f>IFERROR(VLOOKUP($A43&amp;" - "&amp;"2018"&amp;" - "&amp;L$3&amp;" - Final",Comparison!$A:$P,16,FALSE),0)</f>
        <v>36.633984123578614</v>
      </c>
      <c r="M43" s="29">
        <f>IFERROR(VLOOKUP($A43&amp;" - "&amp;"2018"&amp;" - "&amp;M$3&amp;" - Final",Comparison!$A:$P,16,FALSE),0)</f>
        <v>413.10662947865285</v>
      </c>
      <c r="N43" s="29">
        <f>IFERROR(VLOOKUP($A43&amp;" - "&amp;"2018"&amp;" - "&amp;N$3&amp;" - Final",Comparison!$A:$P,16,FALSE),0)</f>
        <v>0</v>
      </c>
      <c r="O43" s="29">
        <f>IFERROR(VLOOKUP($A43&amp;" - "&amp;"2018"&amp;" - "&amp;O$3&amp;" - Final",Comparison!$A:$P,16,FALSE),0)</f>
        <v>0</v>
      </c>
      <c r="P43" s="29">
        <f>IFERROR(VLOOKUP($A43&amp;" - "&amp;"2018"&amp;" - "&amp;P$3&amp;" - Final",Comparison!$A:$P,16,FALSE),0)</f>
        <v>0</v>
      </c>
      <c r="Q43" s="29">
        <f>IFERROR(VLOOKUP($A43&amp;" - "&amp;"2018"&amp;" - "&amp;Q$3&amp;" - Final",Comparison!$A:$P,16,FALSE),0)</f>
        <v>28.950868912250598</v>
      </c>
    </row>
    <row r="44" spans="1:17" x14ac:dyDescent="0.25">
      <c r="A44" s="2">
        <v>69</v>
      </c>
      <c r="B44" s="5" t="s">
        <v>50</v>
      </c>
      <c r="C44" s="5" t="s">
        <v>246</v>
      </c>
      <c r="D44" s="27">
        <f>VLOOKUP(A44&amp;" - "&amp;"2018 - EU - Final",Comparison!A:O,15,FALSE)</f>
        <v>2461</v>
      </c>
      <c r="E44" s="27">
        <f>VLOOKUP(A44&amp;" - "&amp;"2018 - EU - Final",Comparison!A:O,10,FALSE)</f>
        <v>2461</v>
      </c>
      <c r="F44" s="27">
        <f t="shared" si="2"/>
        <v>0</v>
      </c>
      <c r="G44" s="28">
        <f t="shared" si="3"/>
        <v>0</v>
      </c>
      <c r="H44" s="29">
        <f>IFERROR(VLOOKUP($A44&amp;" - "&amp;"2018"&amp;" - "&amp;H$3&amp;" - Final",Comparison!$A:$P,16,FALSE),0)</f>
        <v>0</v>
      </c>
      <c r="I44" s="29">
        <f>IFERROR(VLOOKUP($A44&amp;" - "&amp;"2018"&amp;" - "&amp;I$3&amp;" - Final",Comparison!$A:$P,16,FALSE),0)</f>
        <v>0</v>
      </c>
      <c r="J44" s="29">
        <f>IFERROR(VLOOKUP($A44&amp;" - "&amp;"2018"&amp;" - "&amp;J$3&amp;" - Final",Comparison!$A:$P,16,FALSE),0)</f>
        <v>0</v>
      </c>
      <c r="K44" s="29">
        <f>IFERROR(VLOOKUP($A44&amp;" - "&amp;"2018"&amp;" - "&amp;K$3&amp;" - Final",Comparison!$A:$P,16,FALSE),0)</f>
        <v>0</v>
      </c>
      <c r="L44" s="29">
        <f>IFERROR(VLOOKUP($A44&amp;" - "&amp;"2018"&amp;" - "&amp;L$3&amp;" - Final",Comparison!$A:$P,16,FALSE),0)</f>
        <v>0</v>
      </c>
      <c r="M44" s="29">
        <f>IFERROR(VLOOKUP($A44&amp;" - "&amp;"2018"&amp;" - "&amp;M$3&amp;" - Final",Comparison!$A:$P,16,FALSE),0)</f>
        <v>2.2204460492503131E-16</v>
      </c>
      <c r="N44" s="29">
        <f>IFERROR(VLOOKUP($A44&amp;" - "&amp;"2018"&amp;" - "&amp;N$3&amp;" - Final",Comparison!$A:$P,16,FALSE),0)</f>
        <v>0</v>
      </c>
      <c r="O44" s="29">
        <f>IFERROR(VLOOKUP($A44&amp;" - "&amp;"2018"&amp;" - "&amp;O$3&amp;" - Final",Comparison!$A:$P,16,FALSE),0)</f>
        <v>0</v>
      </c>
      <c r="P44" s="29">
        <f>IFERROR(VLOOKUP($A44&amp;" - "&amp;"2018"&amp;" - "&amp;P$3&amp;" - Final",Comparison!$A:$P,16,FALSE),0)</f>
        <v>0</v>
      </c>
      <c r="Q44" s="29">
        <f>IFERROR(VLOOKUP($A44&amp;" - "&amp;"2018"&amp;" - "&amp;Q$3&amp;" - Final",Comparison!$A:$P,16,FALSE),0)</f>
        <v>0</v>
      </c>
    </row>
    <row r="45" spans="1:17" x14ac:dyDescent="0.25">
      <c r="A45" s="2">
        <v>70</v>
      </c>
      <c r="B45" s="5" t="s">
        <v>50</v>
      </c>
      <c r="C45" s="5" t="s">
        <v>249</v>
      </c>
      <c r="D45" s="27">
        <f>VLOOKUP(A45&amp;" - "&amp;"2018 - EU - Final",Comparison!A:O,15,FALSE)</f>
        <v>5163</v>
      </c>
      <c r="E45" s="27">
        <f>VLOOKUP(A45&amp;" - "&amp;"2018 - EU - Final",Comparison!A:O,10,FALSE)</f>
        <v>4202</v>
      </c>
      <c r="F45" s="27">
        <f t="shared" si="2"/>
        <v>0</v>
      </c>
      <c r="G45" s="28">
        <f t="shared" si="3"/>
        <v>0</v>
      </c>
      <c r="H45" s="29">
        <f>IFERROR(VLOOKUP($A45&amp;" - "&amp;"2018"&amp;" - "&amp;H$3&amp;" - Final",Comparison!$A:$P,16,FALSE),0)</f>
        <v>0</v>
      </c>
      <c r="I45" s="29">
        <f>IFERROR(VLOOKUP($A45&amp;" - "&amp;"2018"&amp;" - "&amp;I$3&amp;" - Final",Comparison!$A:$P,16,FALSE),0)</f>
        <v>0</v>
      </c>
      <c r="J45" s="29">
        <f>IFERROR(VLOOKUP($A45&amp;" - "&amp;"2018"&amp;" - "&amp;J$3&amp;" - Final",Comparison!$A:$P,16,FALSE),0)</f>
        <v>0</v>
      </c>
      <c r="K45" s="29">
        <f>IFERROR(VLOOKUP($A45&amp;" - "&amp;"2018"&amp;" - "&amp;K$3&amp;" - Final",Comparison!$A:$P,16,FALSE),0)</f>
        <v>0</v>
      </c>
      <c r="L45" s="29">
        <f>IFERROR(VLOOKUP($A45&amp;" - "&amp;"2018"&amp;" - "&amp;L$3&amp;" - Final",Comparison!$A:$P,16,FALSE),0)</f>
        <v>0</v>
      </c>
      <c r="M45" s="29">
        <f>IFERROR(VLOOKUP($A45&amp;" - "&amp;"2018"&amp;" - "&amp;M$3&amp;" - Final",Comparison!$A:$P,16,FALSE),0)</f>
        <v>0</v>
      </c>
      <c r="N45" s="29">
        <f>IFERROR(VLOOKUP($A45&amp;" - "&amp;"2018"&amp;" - "&amp;N$3&amp;" - Final",Comparison!$A:$P,16,FALSE),0)</f>
        <v>0</v>
      </c>
      <c r="O45" s="29">
        <f>IFERROR(VLOOKUP($A45&amp;" - "&amp;"2018"&amp;" - "&amp;O$3&amp;" - Final",Comparison!$A:$P,16,FALSE),0)</f>
        <v>0</v>
      </c>
      <c r="P45" s="29">
        <f>IFERROR(VLOOKUP($A45&amp;" - "&amp;"2018"&amp;" - "&amp;P$3&amp;" - Final",Comparison!$A:$P,16,FALSE),0)</f>
        <v>0</v>
      </c>
      <c r="Q45" s="29">
        <f>IFERROR(VLOOKUP($A45&amp;" - "&amp;"2018"&amp;" - "&amp;Q$3&amp;" - Final",Comparison!$A:$P,16,FALSE),0)</f>
        <v>0</v>
      </c>
    </row>
    <row r="46" spans="1:17" x14ac:dyDescent="0.25">
      <c r="A46" s="2">
        <v>71</v>
      </c>
      <c r="B46" s="5" t="s">
        <v>50</v>
      </c>
      <c r="C46" s="5" t="s">
        <v>251</v>
      </c>
      <c r="D46" s="27">
        <f>VLOOKUP(A46&amp;" - "&amp;"2018 - EU - Final",Comparison!A:O,15,FALSE)</f>
        <v>4654</v>
      </c>
      <c r="E46" s="27">
        <f>VLOOKUP(A46&amp;" - "&amp;"2018 - EU - Final",Comparison!A:O,10,FALSE)</f>
        <v>4654</v>
      </c>
      <c r="F46" s="27">
        <f t="shared" si="2"/>
        <v>0</v>
      </c>
      <c r="G46" s="28">
        <f t="shared" si="3"/>
        <v>0</v>
      </c>
      <c r="H46" s="29">
        <f>IFERROR(VLOOKUP($A46&amp;" - "&amp;"2018"&amp;" - "&amp;H$3&amp;" - Final",Comparison!$A:$P,16,FALSE),0)</f>
        <v>0</v>
      </c>
      <c r="I46" s="29">
        <f>IFERROR(VLOOKUP($A46&amp;" - "&amp;"2018"&amp;" - "&amp;I$3&amp;" - Final",Comparison!$A:$P,16,FALSE),0)</f>
        <v>0</v>
      </c>
      <c r="J46" s="29">
        <f>IFERROR(VLOOKUP($A46&amp;" - "&amp;"2018"&amp;" - "&amp;J$3&amp;" - Final",Comparison!$A:$P,16,FALSE),0)</f>
        <v>0</v>
      </c>
      <c r="K46" s="29">
        <f>IFERROR(VLOOKUP($A46&amp;" - "&amp;"2018"&amp;" - "&amp;K$3&amp;" - Final",Comparison!$A:$P,16,FALSE),0)</f>
        <v>0</v>
      </c>
      <c r="L46" s="29">
        <f>IFERROR(VLOOKUP($A46&amp;" - "&amp;"2018"&amp;" - "&amp;L$3&amp;" - Final",Comparison!$A:$P,16,FALSE),0)</f>
        <v>0</v>
      </c>
      <c r="M46" s="29">
        <f>IFERROR(VLOOKUP($A46&amp;" - "&amp;"2018"&amp;" - "&amp;M$3&amp;" - Final",Comparison!$A:$P,16,FALSE),0)</f>
        <v>0</v>
      </c>
      <c r="N46" s="29">
        <f>IFERROR(VLOOKUP($A46&amp;" - "&amp;"2018"&amp;" - "&amp;N$3&amp;" - Final",Comparison!$A:$P,16,FALSE),0)</f>
        <v>0</v>
      </c>
      <c r="O46" s="29">
        <f>IFERROR(VLOOKUP($A46&amp;" - "&amp;"2018"&amp;" - "&amp;O$3&amp;" - Final",Comparison!$A:$P,16,FALSE),0)</f>
        <v>0</v>
      </c>
      <c r="P46" s="29">
        <f>IFERROR(VLOOKUP($A46&amp;" - "&amp;"2018"&amp;" - "&amp;P$3&amp;" - Final",Comparison!$A:$P,16,FALSE),0)</f>
        <v>0</v>
      </c>
      <c r="Q46" s="29">
        <f>IFERROR(VLOOKUP($A46&amp;" - "&amp;"2018"&amp;" - "&amp;Q$3&amp;" - Final",Comparison!$A:$P,16,FALSE),0)</f>
        <v>0</v>
      </c>
    </row>
    <row r="47" spans="1:17" x14ac:dyDescent="0.25">
      <c r="A47" s="2">
        <v>72</v>
      </c>
      <c r="B47" s="5" t="s">
        <v>50</v>
      </c>
      <c r="C47" s="5" t="s">
        <v>253</v>
      </c>
      <c r="D47" s="27">
        <f>VLOOKUP(A47&amp;" - "&amp;"2018 - EU - Final",Comparison!A:O,15,FALSE)</f>
        <v>32461</v>
      </c>
      <c r="E47" s="27">
        <f>VLOOKUP(A47&amp;" - "&amp;"2018 - EU - Final",Comparison!A:O,10,FALSE)</f>
        <v>32461</v>
      </c>
      <c r="F47" s="27">
        <f t="shared" si="2"/>
        <v>0</v>
      </c>
      <c r="G47" s="28">
        <f t="shared" si="3"/>
        <v>0</v>
      </c>
      <c r="H47" s="29">
        <f>IFERROR(VLOOKUP($A47&amp;" - "&amp;"2018"&amp;" - "&amp;H$3&amp;" - Final",Comparison!$A:$P,16,FALSE),0)</f>
        <v>0</v>
      </c>
      <c r="I47" s="29">
        <f>IFERROR(VLOOKUP($A47&amp;" - "&amp;"2018"&amp;" - "&amp;I$3&amp;" - Final",Comparison!$A:$P,16,FALSE),0)</f>
        <v>2.2737367544323206E-13</v>
      </c>
      <c r="J47" s="29">
        <f>IFERROR(VLOOKUP($A47&amp;" - "&amp;"2018"&amp;" - "&amp;J$3&amp;" - Final",Comparison!$A:$P,16,FALSE),0)</f>
        <v>0</v>
      </c>
      <c r="K47" s="29">
        <f>IFERROR(VLOOKUP($A47&amp;" - "&amp;"2018"&amp;" - "&amp;K$3&amp;" - Final",Comparison!$A:$P,16,FALSE),0)</f>
        <v>2.2737367544323206E-13</v>
      </c>
      <c r="L47" s="29">
        <f>IFERROR(VLOOKUP($A47&amp;" - "&amp;"2018"&amp;" - "&amp;L$3&amp;" - Final",Comparison!$A:$P,16,FALSE),0)</f>
        <v>0</v>
      </c>
      <c r="M47" s="29">
        <f>IFERROR(VLOOKUP($A47&amp;" - "&amp;"2018"&amp;" - "&amp;M$3&amp;" - Final",Comparison!$A:$P,16,FALSE),0)</f>
        <v>0</v>
      </c>
      <c r="N47" s="29">
        <f>IFERROR(VLOOKUP($A47&amp;" - "&amp;"2018"&amp;" - "&amp;N$3&amp;" - Final",Comparison!$A:$P,16,FALSE),0)</f>
        <v>0</v>
      </c>
      <c r="O47" s="29">
        <f>IFERROR(VLOOKUP($A47&amp;" - "&amp;"2018"&amp;" - "&amp;O$3&amp;" - Final",Comparison!$A:$P,16,FALSE),0)</f>
        <v>0</v>
      </c>
      <c r="P47" s="29">
        <f>IFERROR(VLOOKUP($A47&amp;" - "&amp;"2018"&amp;" - "&amp;P$3&amp;" - Final",Comparison!$A:$P,16,FALSE),0)</f>
        <v>0</v>
      </c>
      <c r="Q47" s="29">
        <f>IFERROR(VLOOKUP($A47&amp;" - "&amp;"2018"&amp;" - "&amp;Q$3&amp;" - Final",Comparison!$A:$P,16,FALSE),0)</f>
        <v>3.637978807091713E-12</v>
      </c>
    </row>
    <row r="48" spans="1:17" x14ac:dyDescent="0.25">
      <c r="A48" s="2">
        <v>75</v>
      </c>
      <c r="B48" s="5" t="s">
        <v>50</v>
      </c>
      <c r="C48" s="5" t="s">
        <v>257</v>
      </c>
      <c r="D48" s="27">
        <f>VLOOKUP(A48&amp;" - "&amp;"2018 - EU - Final",Comparison!A:O,15,FALSE)</f>
        <v>5911</v>
      </c>
      <c r="E48" s="27">
        <f>VLOOKUP(A48&amp;" - "&amp;"2018 - EU - Final",Comparison!A:O,10,FALSE)</f>
        <v>6910</v>
      </c>
      <c r="F48" s="27">
        <f t="shared" si="2"/>
        <v>999</v>
      </c>
      <c r="G48" s="28">
        <f t="shared" si="3"/>
        <v>0.16900693622060564</v>
      </c>
      <c r="H48" s="29">
        <f>IFERROR(VLOOKUP($A48&amp;" - "&amp;"2018"&amp;" - "&amp;H$3&amp;" - Final",Comparison!$A:$P,16,FALSE),0)</f>
        <v>11.132127351664252</v>
      </c>
      <c r="I48" s="29">
        <f>IFERROR(VLOOKUP($A48&amp;" - "&amp;"2018"&amp;" - "&amp;I$3&amp;" - Final",Comparison!$A:$P,16,FALSE),0)</f>
        <v>0</v>
      </c>
      <c r="J48" s="29">
        <f>IFERROR(VLOOKUP($A48&amp;" - "&amp;"2018"&amp;" - "&amp;J$3&amp;" - Final",Comparison!$A:$P,16,FALSE),0)</f>
        <v>665.90361794500723</v>
      </c>
      <c r="K48" s="29">
        <f>IFERROR(VLOOKUP($A48&amp;" - "&amp;"2018"&amp;" - "&amp;K$3&amp;" - Final",Comparison!$A:$P,16,FALSE),0)</f>
        <v>0</v>
      </c>
      <c r="L48" s="29">
        <f>IFERROR(VLOOKUP($A48&amp;" - "&amp;"2018"&amp;" - "&amp;L$3&amp;" - Final",Comparison!$A:$P,16,FALSE),0)</f>
        <v>222.06425470332852</v>
      </c>
      <c r="M48" s="29">
        <f>IFERROR(VLOOKUP($A48&amp;" - "&amp;"2018"&amp;" - "&amp;M$3&amp;" - Final",Comparison!$A:$P,16,FALSE),0)</f>
        <v>0</v>
      </c>
      <c r="N48" s="29">
        <f>IFERROR(VLOOKUP($A48&amp;" - "&amp;"2018"&amp;" - "&amp;N$3&amp;" - Final",Comparison!$A:$P,16,FALSE),0)</f>
        <v>0</v>
      </c>
      <c r="O48" s="29">
        <f>IFERROR(VLOOKUP($A48&amp;" - "&amp;"2018"&amp;" - "&amp;O$3&amp;" - Final",Comparison!$A:$P,16,FALSE),0)</f>
        <v>0</v>
      </c>
      <c r="P48" s="29">
        <f>IFERROR(VLOOKUP($A48&amp;" - "&amp;"2018"&amp;" - "&amp;P$3&amp;" - Final",Comparison!$A:$P,16,FALSE),0)</f>
        <v>0</v>
      </c>
      <c r="Q48" s="29">
        <f>IFERROR(VLOOKUP($A48&amp;" - "&amp;"2018"&amp;" - "&amp;Q$3&amp;" - Final",Comparison!$A:$P,16,FALSE),0)</f>
        <v>99.899999999999977</v>
      </c>
    </row>
    <row r="49" spans="1:17" x14ac:dyDescent="0.25">
      <c r="A49" s="2">
        <v>76</v>
      </c>
      <c r="B49" s="5" t="s">
        <v>50</v>
      </c>
      <c r="C49" s="5" t="s">
        <v>190</v>
      </c>
      <c r="D49" s="27">
        <f>VLOOKUP(A49&amp;" - "&amp;"2018 - EU - Final",Comparison!A:O,15,FALSE)</f>
        <v>2796</v>
      </c>
      <c r="E49" s="27">
        <f>VLOOKUP(A49&amp;" - "&amp;"2018 - EU - Final",Comparison!A:O,10,FALSE)</f>
        <v>2796</v>
      </c>
      <c r="F49" s="27">
        <f t="shared" si="2"/>
        <v>0</v>
      </c>
      <c r="G49" s="28">
        <f t="shared" si="3"/>
        <v>0</v>
      </c>
      <c r="H49" s="29">
        <f>IFERROR(VLOOKUP($A49&amp;" - "&amp;"2018"&amp;" - "&amp;H$3&amp;" - Final",Comparison!$A:$P,16,FALSE),0)</f>
        <v>0</v>
      </c>
      <c r="I49" s="29">
        <f>IFERROR(VLOOKUP($A49&amp;" - "&amp;"2018"&amp;" - "&amp;I$3&amp;" - Final",Comparison!$A:$P,16,FALSE),0)</f>
        <v>0</v>
      </c>
      <c r="J49" s="29">
        <f>IFERROR(VLOOKUP($A49&amp;" - "&amp;"2018"&amp;" - "&amp;J$3&amp;" - Final",Comparison!$A:$P,16,FALSE),0)</f>
        <v>0</v>
      </c>
      <c r="K49" s="29">
        <f>IFERROR(VLOOKUP($A49&amp;" - "&amp;"2018"&amp;" - "&amp;K$3&amp;" - Final",Comparison!$A:$P,16,FALSE),0)</f>
        <v>0</v>
      </c>
      <c r="L49" s="29">
        <f>IFERROR(VLOOKUP($A49&amp;" - "&amp;"2018"&amp;" - "&amp;L$3&amp;" - Final",Comparison!$A:$P,16,FALSE),0)</f>
        <v>0</v>
      </c>
      <c r="M49" s="29">
        <f>IFERROR(VLOOKUP($A49&amp;" - "&amp;"2018"&amp;" - "&amp;M$3&amp;" - Final",Comparison!$A:$P,16,FALSE),0)</f>
        <v>0</v>
      </c>
      <c r="N49" s="29">
        <f>IFERROR(VLOOKUP($A49&amp;" - "&amp;"2018"&amp;" - "&amp;N$3&amp;" - Final",Comparison!$A:$P,16,FALSE),0)</f>
        <v>0</v>
      </c>
      <c r="O49" s="29">
        <f>IFERROR(VLOOKUP($A49&amp;" - "&amp;"2018"&amp;" - "&amp;O$3&amp;" - Final",Comparison!$A:$P,16,FALSE),0)</f>
        <v>0</v>
      </c>
      <c r="P49" s="29">
        <f>IFERROR(VLOOKUP($A49&amp;" - "&amp;"2018"&amp;" - "&amp;P$3&amp;" - Final",Comparison!$A:$P,16,FALSE),0)</f>
        <v>0</v>
      </c>
      <c r="Q49" s="29">
        <f>IFERROR(VLOOKUP($A49&amp;" - "&amp;"2018"&amp;" - "&amp;Q$3&amp;" - Final",Comparison!$A:$P,16,FALSE),0)</f>
        <v>0</v>
      </c>
    </row>
    <row r="50" spans="1:17" x14ac:dyDescent="0.25">
      <c r="A50" s="2">
        <v>77</v>
      </c>
      <c r="B50" s="5" t="s">
        <v>46</v>
      </c>
      <c r="C50" s="5" t="s">
        <v>202</v>
      </c>
      <c r="D50" s="27">
        <f>VLOOKUP(A50&amp;" - "&amp;"2018 - EU - Final",Comparison!A:O,15,FALSE)</f>
        <v>3136.0301367493444</v>
      </c>
      <c r="E50" s="27">
        <f>VLOOKUP(A50&amp;" - "&amp;"2018 - EU - Final",Comparison!A:O,10,FALSE)</f>
        <v>3136</v>
      </c>
      <c r="F50" s="27">
        <f t="shared" si="2"/>
        <v>0</v>
      </c>
      <c r="G50" s="28">
        <f t="shared" si="3"/>
        <v>0</v>
      </c>
      <c r="H50" s="29">
        <f>IFERROR(VLOOKUP($A50&amp;" - "&amp;"2018"&amp;" - "&amp;H$3&amp;" - Final",Comparison!$A:$P,16,FALSE),0)</f>
        <v>0</v>
      </c>
      <c r="I50" s="29">
        <f>IFERROR(VLOOKUP($A50&amp;" - "&amp;"2018"&amp;" - "&amp;I$3&amp;" - Final",Comparison!$A:$P,16,FALSE),0)</f>
        <v>0</v>
      </c>
      <c r="J50" s="29">
        <f>IFERROR(VLOOKUP($A50&amp;" - "&amp;"2018"&amp;" - "&amp;J$3&amp;" - Final",Comparison!$A:$P,16,FALSE),0)</f>
        <v>0</v>
      </c>
      <c r="K50" s="29">
        <f>IFERROR(VLOOKUP($A50&amp;" - "&amp;"2018"&amp;" - "&amp;K$3&amp;" - Final",Comparison!$A:$P,16,FALSE),0)</f>
        <v>0</v>
      </c>
      <c r="L50" s="29">
        <f>IFERROR(VLOOKUP($A50&amp;" - "&amp;"2018"&amp;" - "&amp;L$3&amp;" - Final",Comparison!$A:$P,16,FALSE),0)</f>
        <v>0</v>
      </c>
      <c r="M50" s="29">
        <f>IFERROR(VLOOKUP($A50&amp;" - "&amp;"2018"&amp;" - "&amp;M$3&amp;" - Final",Comparison!$A:$P,16,FALSE),0)</f>
        <v>0</v>
      </c>
      <c r="N50" s="29">
        <f>IFERROR(VLOOKUP($A50&amp;" - "&amp;"2018"&amp;" - "&amp;N$3&amp;" - Final",Comparison!$A:$P,16,FALSE),0)</f>
        <v>0</v>
      </c>
      <c r="O50" s="29">
        <f>IFERROR(VLOOKUP($A50&amp;" - "&amp;"2018"&amp;" - "&amp;O$3&amp;" - Final",Comparison!$A:$P,16,FALSE),0)</f>
        <v>0</v>
      </c>
      <c r="P50" s="29">
        <f>IFERROR(VLOOKUP($A50&amp;" - "&amp;"2018"&amp;" - "&amp;P$3&amp;" - Final",Comparison!$A:$P,16,FALSE),0)</f>
        <v>0</v>
      </c>
      <c r="Q50" s="29">
        <f>IFERROR(VLOOKUP($A50&amp;" - "&amp;"2018"&amp;" - "&amp;Q$3&amp;" - Final",Comparison!$A:$P,16,FALSE),0)</f>
        <v>0</v>
      </c>
    </row>
    <row r="51" spans="1:17" x14ac:dyDescent="0.25">
      <c r="A51" s="2">
        <v>78</v>
      </c>
      <c r="B51" s="5" t="s">
        <v>46</v>
      </c>
      <c r="C51" s="5" t="s">
        <v>99</v>
      </c>
      <c r="D51" s="27">
        <f>VLOOKUP(A51&amp;" - "&amp;"2018 - EU - Final",Comparison!A:O,15,FALSE)</f>
        <v>7366</v>
      </c>
      <c r="E51" s="27">
        <f>VLOOKUP(A51&amp;" - "&amp;"2018 - EU - Final",Comparison!A:O,10,FALSE)</f>
        <v>8478</v>
      </c>
      <c r="F51" s="27">
        <f t="shared" si="2"/>
        <v>1112</v>
      </c>
      <c r="G51" s="28">
        <f t="shared" si="3"/>
        <v>0.15096388813467282</v>
      </c>
      <c r="H51" s="29">
        <f>IFERROR(VLOOKUP($A51&amp;" - "&amp;"2018"&amp;" - "&amp;H$3&amp;" - Final",Comparison!$A:$P,16,FALSE),0)</f>
        <v>0</v>
      </c>
      <c r="I51" s="29">
        <f>IFERROR(VLOOKUP($A51&amp;" - "&amp;"2018"&amp;" - "&amp;I$3&amp;" - Final",Comparison!$A:$P,16,FALSE),0)</f>
        <v>0</v>
      </c>
      <c r="J51" s="29">
        <f>IFERROR(VLOOKUP($A51&amp;" - "&amp;"2018"&amp;" - "&amp;J$3&amp;" - Final",Comparison!$A:$P,16,FALSE),0)</f>
        <v>68.335928284972852</v>
      </c>
      <c r="K51" s="29">
        <f>IFERROR(VLOOKUP($A51&amp;" - "&amp;"2018"&amp;" - "&amp;K$3&amp;" - Final",Comparison!$A:$P,16,FALSE),0)</f>
        <v>0</v>
      </c>
      <c r="L51" s="29">
        <f>IFERROR(VLOOKUP($A51&amp;" - "&amp;"2018"&amp;" - "&amp;L$3&amp;" - Final",Comparison!$A:$P,16,FALSE),0)</f>
        <v>0</v>
      </c>
      <c r="M51" s="29">
        <f>IFERROR(VLOOKUP($A51&amp;" - "&amp;"2018"&amp;" - "&amp;M$3&amp;" - Final",Comparison!$A:$P,16,FALSE),0)</f>
        <v>0</v>
      </c>
      <c r="N51" s="29">
        <f>IFERROR(VLOOKUP($A51&amp;" - "&amp;"2018"&amp;" - "&amp;N$3&amp;" - Final",Comparison!$A:$P,16,FALSE),0)</f>
        <v>332.1047416843594</v>
      </c>
      <c r="O51" s="29">
        <f>IFERROR(VLOOKUP($A51&amp;" - "&amp;"2018"&amp;" - "&amp;O$3&amp;" - Final",Comparison!$A:$P,16,FALSE),0)</f>
        <v>711.5593300306673</v>
      </c>
      <c r="P51" s="29">
        <f>IFERROR(VLOOKUP($A51&amp;" - "&amp;"2018"&amp;" - "&amp;P$3&amp;" - Final",Comparison!$A:$P,16,FALSE),0)</f>
        <v>0</v>
      </c>
      <c r="Q51" s="29">
        <f>IFERROR(VLOOKUP($A51&amp;" - "&amp;"2018"&amp;" - "&amp;Q$3&amp;" - Final",Comparison!$A:$P,16,FALSE),0)</f>
        <v>0</v>
      </c>
    </row>
    <row r="52" spans="1:17" x14ac:dyDescent="0.25">
      <c r="A52" s="2">
        <v>79</v>
      </c>
      <c r="B52" s="5" t="s">
        <v>46</v>
      </c>
      <c r="C52" s="5" t="s">
        <v>102</v>
      </c>
      <c r="D52" s="27">
        <f>VLOOKUP(A52&amp;" - "&amp;"2018 - EU - Final",Comparison!A:O,15,FALSE)</f>
        <v>3653.0351050846157</v>
      </c>
      <c r="E52" s="27">
        <f>VLOOKUP(A52&amp;" - "&amp;"2018 - EU - Final",Comparison!A:O,10,FALSE)</f>
        <v>3653</v>
      </c>
      <c r="F52" s="27">
        <f t="shared" si="2"/>
        <v>0</v>
      </c>
      <c r="G52" s="28">
        <f t="shared" si="3"/>
        <v>0</v>
      </c>
      <c r="H52" s="29">
        <f>IFERROR(VLOOKUP($A52&amp;" - "&amp;"2018"&amp;" - "&amp;H$3&amp;" - Final",Comparison!$A:$P,16,FALSE),0)</f>
        <v>0</v>
      </c>
      <c r="I52" s="29">
        <f>IFERROR(VLOOKUP($A52&amp;" - "&amp;"2018"&amp;" - "&amp;I$3&amp;" - Final",Comparison!$A:$P,16,FALSE),0)</f>
        <v>0</v>
      </c>
      <c r="J52" s="29">
        <f>IFERROR(VLOOKUP($A52&amp;" - "&amp;"2018"&amp;" - "&amp;J$3&amp;" - Final",Comparison!$A:$P,16,FALSE),0)</f>
        <v>0</v>
      </c>
      <c r="K52" s="29">
        <f>IFERROR(VLOOKUP($A52&amp;" - "&amp;"2018"&amp;" - "&amp;K$3&amp;" - Final",Comparison!$A:$P,16,FALSE),0)</f>
        <v>0</v>
      </c>
      <c r="L52" s="29">
        <f>IFERROR(VLOOKUP($A52&amp;" - "&amp;"2018"&amp;" - "&amp;L$3&amp;" - Final",Comparison!$A:$P,16,FALSE),0)</f>
        <v>0</v>
      </c>
      <c r="M52" s="29">
        <f>IFERROR(VLOOKUP($A52&amp;" - "&amp;"2018"&amp;" - "&amp;M$3&amp;" - Final",Comparison!$A:$P,16,FALSE),0)</f>
        <v>0</v>
      </c>
      <c r="N52" s="29">
        <f>IFERROR(VLOOKUP($A52&amp;" - "&amp;"2018"&amp;" - "&amp;N$3&amp;" - Final",Comparison!$A:$P,16,FALSE),0)</f>
        <v>0</v>
      </c>
      <c r="O52" s="29">
        <f>IFERROR(VLOOKUP($A52&amp;" - "&amp;"2018"&amp;" - "&amp;O$3&amp;" - Final",Comparison!$A:$P,16,FALSE),0)</f>
        <v>0</v>
      </c>
      <c r="P52" s="29">
        <f>IFERROR(VLOOKUP($A52&amp;" - "&amp;"2018"&amp;" - "&amp;P$3&amp;" - Final",Comparison!$A:$P,16,FALSE),0)</f>
        <v>0</v>
      </c>
      <c r="Q52" s="29">
        <f>IFERROR(VLOOKUP($A52&amp;" - "&amp;"2018"&amp;" - "&amp;Q$3&amp;" - Final",Comparison!$A:$P,16,FALSE),0)</f>
        <v>0</v>
      </c>
    </row>
    <row r="53" spans="1:17" x14ac:dyDescent="0.25">
      <c r="A53" s="2">
        <v>80</v>
      </c>
      <c r="B53" s="5" t="s">
        <v>46</v>
      </c>
      <c r="C53" s="5" t="s">
        <v>265</v>
      </c>
      <c r="D53" s="27">
        <f>VLOOKUP(A53&amp;" - "&amp;"2018 - EU - Final",Comparison!A:O,15,FALSE)</f>
        <v>58352.560758800297</v>
      </c>
      <c r="E53" s="27">
        <f>VLOOKUP(A53&amp;" - "&amp;"2018 - EU - Final",Comparison!A:O,10,FALSE)</f>
        <v>58352</v>
      </c>
      <c r="F53" s="27">
        <f t="shared" si="2"/>
        <v>0</v>
      </c>
      <c r="G53" s="28">
        <f t="shared" si="3"/>
        <v>0</v>
      </c>
      <c r="H53" s="29">
        <f>IFERROR(VLOOKUP($A53&amp;" - "&amp;"2018"&amp;" - "&amp;H$3&amp;" - Final",Comparison!$A:$P,16,FALSE),0)</f>
        <v>0</v>
      </c>
      <c r="I53" s="29">
        <f>IFERROR(VLOOKUP($A53&amp;" - "&amp;"2018"&amp;" - "&amp;I$3&amp;" - Final",Comparison!$A:$P,16,FALSE),0)</f>
        <v>0</v>
      </c>
      <c r="J53" s="29">
        <f>IFERROR(VLOOKUP($A53&amp;" - "&amp;"2018"&amp;" - "&amp;J$3&amp;" - Final",Comparison!$A:$P,16,FALSE),0)</f>
        <v>0</v>
      </c>
      <c r="K53" s="29">
        <f>IFERROR(VLOOKUP($A53&amp;" - "&amp;"2018"&amp;" - "&amp;K$3&amp;" - Final",Comparison!$A:$P,16,FALSE),0)</f>
        <v>0</v>
      </c>
      <c r="L53" s="29">
        <f>IFERROR(VLOOKUP($A53&amp;" - "&amp;"2018"&amp;" - "&amp;L$3&amp;" - Final",Comparison!$A:$P,16,FALSE),0)</f>
        <v>0</v>
      </c>
      <c r="M53" s="29">
        <f>IFERROR(VLOOKUP($A53&amp;" - "&amp;"2018"&amp;" - "&amp;M$3&amp;" - Final",Comparison!$A:$P,16,FALSE),0)</f>
        <v>0</v>
      </c>
      <c r="N53" s="29">
        <f>IFERROR(VLOOKUP($A53&amp;" - "&amp;"2018"&amp;" - "&amp;N$3&amp;" - Final",Comparison!$A:$P,16,FALSE),0)</f>
        <v>0</v>
      </c>
      <c r="O53" s="29">
        <f>IFERROR(VLOOKUP($A53&amp;" - "&amp;"2018"&amp;" - "&amp;O$3&amp;" - Final",Comparison!$A:$P,16,FALSE),0)</f>
        <v>0</v>
      </c>
      <c r="P53" s="29">
        <f>IFERROR(VLOOKUP($A53&amp;" - "&amp;"2018"&amp;" - "&amp;P$3&amp;" - Final",Comparison!$A:$P,16,FALSE),0)</f>
        <v>0</v>
      </c>
      <c r="Q53" s="29">
        <f>IFERROR(VLOOKUP($A53&amp;" - "&amp;"2018"&amp;" - "&amp;Q$3&amp;" - Final",Comparison!$A:$P,16,FALSE),0)</f>
        <v>0</v>
      </c>
    </row>
    <row r="54" spans="1:17" x14ac:dyDescent="0.25">
      <c r="A54" s="2">
        <v>81</v>
      </c>
      <c r="B54" s="5" t="s">
        <v>46</v>
      </c>
      <c r="C54" s="5" t="s">
        <v>114</v>
      </c>
      <c r="D54" s="27">
        <f>VLOOKUP(A54&amp;" - "&amp;"2018 - EU - Final",Comparison!A:O,15,FALSE)</f>
        <v>38918.373999365744</v>
      </c>
      <c r="E54" s="27">
        <f>VLOOKUP(A54&amp;" - "&amp;"2018 - EU - Final",Comparison!A:O,10,FALSE)</f>
        <v>38918</v>
      </c>
      <c r="F54" s="27">
        <f t="shared" si="2"/>
        <v>0</v>
      </c>
      <c r="G54" s="28">
        <f t="shared" si="3"/>
        <v>0</v>
      </c>
      <c r="H54" s="29">
        <f>IFERROR(VLOOKUP($A54&amp;" - "&amp;"2018"&amp;" - "&amp;H$3&amp;" - Final",Comparison!$A:$P,16,FALSE),0)</f>
        <v>0</v>
      </c>
      <c r="I54" s="29">
        <f>IFERROR(VLOOKUP($A54&amp;" - "&amp;"2018"&amp;" - "&amp;I$3&amp;" - Final",Comparison!$A:$P,16,FALSE),0)</f>
        <v>0</v>
      </c>
      <c r="J54" s="29">
        <f>IFERROR(VLOOKUP($A54&amp;" - "&amp;"2018"&amp;" - "&amp;J$3&amp;" - Final",Comparison!$A:$P,16,FALSE),0)</f>
        <v>0</v>
      </c>
      <c r="K54" s="29">
        <f>IFERROR(VLOOKUP($A54&amp;" - "&amp;"2018"&amp;" - "&amp;K$3&amp;" - Final",Comparison!$A:$P,16,FALSE),0)</f>
        <v>0</v>
      </c>
      <c r="L54" s="29">
        <f>IFERROR(VLOOKUP($A54&amp;" - "&amp;"2018"&amp;" - "&amp;L$3&amp;" - Final",Comparison!$A:$P,16,FALSE),0)</f>
        <v>0</v>
      </c>
      <c r="M54" s="29">
        <f>IFERROR(VLOOKUP($A54&amp;" - "&amp;"2018"&amp;" - "&amp;M$3&amp;" - Final",Comparison!$A:$P,16,FALSE),0)</f>
        <v>0</v>
      </c>
      <c r="N54" s="29">
        <f>IFERROR(VLOOKUP($A54&amp;" - "&amp;"2018"&amp;" - "&amp;N$3&amp;" - Final",Comparison!$A:$P,16,FALSE),0)</f>
        <v>0</v>
      </c>
      <c r="O54" s="29">
        <f>IFERROR(VLOOKUP($A54&amp;" - "&amp;"2018"&amp;" - "&amp;O$3&amp;" - Final",Comparison!$A:$P,16,FALSE),0)</f>
        <v>0</v>
      </c>
      <c r="P54" s="29">
        <f>IFERROR(VLOOKUP($A54&amp;" - "&amp;"2018"&amp;" - "&amp;P$3&amp;" - Final",Comparison!$A:$P,16,FALSE),0)</f>
        <v>0</v>
      </c>
      <c r="Q54" s="29">
        <f>IFERROR(VLOOKUP($A54&amp;" - "&amp;"2018"&amp;" - "&amp;Q$3&amp;" - Final",Comparison!$A:$P,16,FALSE),0)</f>
        <v>0</v>
      </c>
    </row>
    <row r="55" spans="1:17" x14ac:dyDescent="0.25">
      <c r="A55" s="2">
        <v>82</v>
      </c>
      <c r="B55" s="5" t="s">
        <v>52</v>
      </c>
      <c r="C55" s="5" t="s">
        <v>268</v>
      </c>
      <c r="D55" s="27">
        <f>VLOOKUP(A55&amp;" - "&amp;"2018 - EU - Final",Comparison!A:O,15,FALSE)</f>
        <v>9669</v>
      </c>
      <c r="E55" s="27">
        <f>VLOOKUP(A55&amp;" - "&amp;"2018 - EU - Final",Comparison!A:O,10,FALSE)</f>
        <v>9669</v>
      </c>
      <c r="F55" s="27">
        <f t="shared" si="2"/>
        <v>0</v>
      </c>
      <c r="G55" s="28">
        <f t="shared" si="3"/>
        <v>0</v>
      </c>
      <c r="H55" s="29">
        <f>IFERROR(VLOOKUP($A55&amp;" - "&amp;"2018"&amp;" - "&amp;H$3&amp;" - Final",Comparison!$A:$P,16,FALSE),0)</f>
        <v>0</v>
      </c>
      <c r="I55" s="29">
        <f>IFERROR(VLOOKUP($A55&amp;" - "&amp;"2018"&amp;" - "&amp;I$3&amp;" - Final",Comparison!$A:$P,16,FALSE),0)</f>
        <v>0</v>
      </c>
      <c r="J55" s="29">
        <f>IFERROR(VLOOKUP($A55&amp;" - "&amp;"2018"&amp;" - "&amp;J$3&amp;" - Final",Comparison!$A:$P,16,FALSE),0)</f>
        <v>0</v>
      </c>
      <c r="K55" s="29">
        <f>IFERROR(VLOOKUP($A55&amp;" - "&amp;"2018"&amp;" - "&amp;K$3&amp;" - Final",Comparison!$A:$P,16,FALSE),0)</f>
        <v>0</v>
      </c>
      <c r="L55" s="29">
        <f>IFERROR(VLOOKUP($A55&amp;" - "&amp;"2018"&amp;" - "&amp;L$3&amp;" - Final",Comparison!$A:$P,16,FALSE),0)</f>
        <v>0</v>
      </c>
      <c r="M55" s="29">
        <f>IFERROR(VLOOKUP($A55&amp;" - "&amp;"2018"&amp;" - "&amp;M$3&amp;" - Final",Comparison!$A:$P,16,FALSE),0)</f>
        <v>0</v>
      </c>
      <c r="N55" s="29">
        <f>IFERROR(VLOOKUP($A55&amp;" - "&amp;"2018"&amp;" - "&amp;N$3&amp;" - Final",Comparison!$A:$P,16,FALSE),0)</f>
        <v>0</v>
      </c>
      <c r="O55" s="29">
        <f>IFERROR(VLOOKUP($A55&amp;" - "&amp;"2018"&amp;" - "&amp;O$3&amp;" - Final",Comparison!$A:$P,16,FALSE),0)</f>
        <v>0</v>
      </c>
      <c r="P55" s="29">
        <f>IFERROR(VLOOKUP($A55&amp;" - "&amp;"2018"&amp;" - "&amp;P$3&amp;" - Final",Comparison!$A:$P,16,FALSE),0)</f>
        <v>0</v>
      </c>
      <c r="Q55" s="29">
        <f>IFERROR(VLOOKUP($A55&amp;" - "&amp;"2018"&amp;" - "&amp;Q$3&amp;" - Final",Comparison!$A:$P,16,FALSE),0)</f>
        <v>0</v>
      </c>
    </row>
    <row r="56" spans="1:17" x14ac:dyDescent="0.25">
      <c r="A56" s="2">
        <v>84</v>
      </c>
      <c r="B56" s="5" t="s">
        <v>52</v>
      </c>
      <c r="C56" s="5" t="s">
        <v>274</v>
      </c>
      <c r="D56" s="27">
        <f>VLOOKUP(A56&amp;" - "&amp;"2018 - EU - Final",Comparison!A:O,15,FALSE)</f>
        <v>6659</v>
      </c>
      <c r="E56" s="27">
        <f>VLOOKUP(A56&amp;" - "&amp;"2018 - EU - Final",Comparison!A:O,10,FALSE)</f>
        <v>6659</v>
      </c>
      <c r="F56" s="27">
        <f t="shared" si="2"/>
        <v>0</v>
      </c>
      <c r="G56" s="28">
        <f t="shared" si="3"/>
        <v>0</v>
      </c>
      <c r="H56" s="29">
        <f>IFERROR(VLOOKUP($A56&amp;" - "&amp;"2018"&amp;" - "&amp;H$3&amp;" - Final",Comparison!$A:$P,16,FALSE),0)</f>
        <v>0</v>
      </c>
      <c r="I56" s="29">
        <f>IFERROR(VLOOKUP($A56&amp;" - "&amp;"2018"&amp;" - "&amp;I$3&amp;" - Final",Comparison!$A:$P,16,FALSE),0)</f>
        <v>0</v>
      </c>
      <c r="J56" s="29">
        <f>IFERROR(VLOOKUP($A56&amp;" - "&amp;"2018"&amp;" - "&amp;J$3&amp;" - Final",Comparison!$A:$P,16,FALSE),0)</f>
        <v>0</v>
      </c>
      <c r="K56" s="29">
        <f>IFERROR(VLOOKUP($A56&amp;" - "&amp;"2018"&amp;" - "&amp;K$3&amp;" - Final",Comparison!$A:$P,16,FALSE),0)</f>
        <v>0</v>
      </c>
      <c r="L56" s="29">
        <f>IFERROR(VLOOKUP($A56&amp;" - "&amp;"2018"&amp;" - "&amp;L$3&amp;" - Final",Comparison!$A:$P,16,FALSE),0)</f>
        <v>0</v>
      </c>
      <c r="M56" s="29">
        <f>IFERROR(VLOOKUP($A56&amp;" - "&amp;"2018"&amp;" - "&amp;M$3&amp;" - Final",Comparison!$A:$P,16,FALSE),0)</f>
        <v>0</v>
      </c>
      <c r="N56" s="29">
        <f>IFERROR(VLOOKUP($A56&amp;" - "&amp;"2018"&amp;" - "&amp;N$3&amp;" - Final",Comparison!$A:$P,16,FALSE),0)</f>
        <v>0</v>
      </c>
      <c r="O56" s="29">
        <f>IFERROR(VLOOKUP($A56&amp;" - "&amp;"2018"&amp;" - "&amp;O$3&amp;" - Final",Comparison!$A:$P,16,FALSE),0)</f>
        <v>0</v>
      </c>
      <c r="P56" s="29">
        <f>IFERROR(VLOOKUP($A56&amp;" - "&amp;"2018"&amp;" - "&amp;P$3&amp;" - Final",Comparison!$A:$P,16,FALSE),0)</f>
        <v>0</v>
      </c>
      <c r="Q56" s="29">
        <f>IFERROR(VLOOKUP($A56&amp;" - "&amp;"2018"&amp;" - "&amp;Q$3&amp;" - Final",Comparison!$A:$P,16,FALSE),0)</f>
        <v>0</v>
      </c>
    </row>
    <row r="57" spans="1:17" x14ac:dyDescent="0.25">
      <c r="A57" s="2">
        <v>85</v>
      </c>
      <c r="B57" s="5" t="s">
        <v>52</v>
      </c>
      <c r="C57" s="5" t="s">
        <v>226</v>
      </c>
      <c r="D57" s="27">
        <f>VLOOKUP(A57&amp;" - "&amp;"2018 - EU - Final",Comparison!A:O,15,FALSE)</f>
        <v>25011.666305747127</v>
      </c>
      <c r="E57" s="27">
        <f>VLOOKUP(A57&amp;" - "&amp;"2018 - EU - Final",Comparison!A:O,10,FALSE)</f>
        <v>28319</v>
      </c>
      <c r="F57" s="27">
        <f t="shared" si="2"/>
        <v>3307.3336942528731</v>
      </c>
      <c r="G57" s="28">
        <f t="shared" si="3"/>
        <v>0.1322316415797104</v>
      </c>
      <c r="H57" s="29">
        <f>IFERROR(VLOOKUP($A57&amp;" - "&amp;"2018"&amp;" - "&amp;H$3&amp;" - Final",Comparison!$A:$P,16,FALSE),0)</f>
        <v>1.1678850574712651</v>
      </c>
      <c r="I57" s="29">
        <f>IFERROR(VLOOKUP($A57&amp;" - "&amp;"2018"&amp;" - "&amp;I$3&amp;" - Final",Comparison!$A:$P,16,FALSE),0)</f>
        <v>1133.3156597701145</v>
      </c>
      <c r="J57" s="29">
        <f>IFERROR(VLOOKUP($A57&amp;" - "&amp;"2018"&amp;" - "&amp;J$3&amp;" - Final",Comparison!$A:$P,16,FALSE),0)</f>
        <v>48.934383908045959</v>
      </c>
      <c r="K57" s="29">
        <f>IFERROR(VLOOKUP($A57&amp;" - "&amp;"2018"&amp;" - "&amp;K$3&amp;" - Final",Comparison!$A:$P,16,FALSE),0)</f>
        <v>198.42367126436784</v>
      </c>
      <c r="L57" s="29">
        <f>IFERROR(VLOOKUP($A57&amp;" - "&amp;"2018"&amp;" - "&amp;L$3&amp;" - Final",Comparison!$A:$P,16,FALSE),0)</f>
        <v>293.3727264367817</v>
      </c>
      <c r="M57" s="29">
        <f>IFERROR(VLOOKUP($A57&amp;" - "&amp;"2018"&amp;" - "&amp;M$3&amp;" - Final",Comparison!$A:$P,16,FALSE),0)</f>
        <v>405.48969195402287</v>
      </c>
      <c r="N57" s="29">
        <f>IFERROR(VLOOKUP($A57&amp;" - "&amp;"2018"&amp;" - "&amp;N$3&amp;" - Final",Comparison!$A:$P,16,FALSE),0)</f>
        <v>3.7372321839080449</v>
      </c>
      <c r="O57" s="29">
        <f>IFERROR(VLOOKUP($A57&amp;" - "&amp;"2018"&amp;" - "&amp;O$3&amp;" - Final",Comparison!$A:$P,16,FALSE),0)</f>
        <v>3.7372321839080449</v>
      </c>
      <c r="P57" s="29">
        <f>IFERROR(VLOOKUP($A57&amp;" - "&amp;"2018"&amp;" - "&amp;P$3&amp;" - Final",Comparison!$A:$P,16,FALSE),0)</f>
        <v>419.85467816091932</v>
      </c>
      <c r="Q57" s="29">
        <f>IFERROR(VLOOKUP($A57&amp;" - "&amp;"2018"&amp;" - "&amp;Q$3&amp;" - Final",Comparison!$A:$P,16,FALSE),0)</f>
        <v>724.43910114942537</v>
      </c>
    </row>
    <row r="58" spans="1:17" x14ac:dyDescent="0.25">
      <c r="A58" s="2">
        <v>86</v>
      </c>
      <c r="B58" s="5" t="s">
        <v>52</v>
      </c>
      <c r="C58" s="5" t="s">
        <v>279</v>
      </c>
      <c r="D58" s="27">
        <f>VLOOKUP(A58&amp;" - "&amp;"2018 - EU - Final",Comparison!A:O,15,FALSE)</f>
        <v>0</v>
      </c>
      <c r="E58" s="27">
        <f>VLOOKUP(A58&amp;" - "&amp;"2018 - EU - Final",Comparison!A:O,10,FALSE)</f>
        <v>4170</v>
      </c>
      <c r="F58" s="27">
        <f t="shared" si="2"/>
        <v>4170</v>
      </c>
      <c r="G58" s="28">
        <f t="shared" si="3"/>
        <v>0</v>
      </c>
      <c r="H58" s="29">
        <f>IFERROR(VLOOKUP($A58&amp;" - "&amp;"2018"&amp;" - "&amp;H$3&amp;" - Final",Comparison!$A:$P,16,FALSE),0)</f>
        <v>0</v>
      </c>
      <c r="I58" s="29">
        <f>IFERROR(VLOOKUP($A58&amp;" - "&amp;"2018"&amp;" - "&amp;I$3&amp;" - Final",Comparison!$A:$P,16,FALSE),0)</f>
        <v>0</v>
      </c>
      <c r="J58" s="29">
        <f>IFERROR(VLOOKUP($A58&amp;" - "&amp;"2018"&amp;" - "&amp;J$3&amp;" - Final",Comparison!$A:$P,16,FALSE),0)</f>
        <v>88</v>
      </c>
      <c r="K58" s="29">
        <f>IFERROR(VLOOKUP($A58&amp;" - "&amp;"2018"&amp;" - "&amp;K$3&amp;" - Final",Comparison!$A:$P,16,FALSE),0)</f>
        <v>466</v>
      </c>
      <c r="L58" s="29">
        <f>IFERROR(VLOOKUP($A58&amp;" - "&amp;"2018"&amp;" - "&amp;L$3&amp;" - Final",Comparison!$A:$P,16,FALSE),0)</f>
        <v>630</v>
      </c>
      <c r="M58" s="29">
        <f>IFERROR(VLOOKUP($A58&amp;" - "&amp;"2018"&amp;" - "&amp;M$3&amp;" - Final",Comparison!$A:$P,16,FALSE),0)</f>
        <v>466</v>
      </c>
      <c r="N58" s="29">
        <f>IFERROR(VLOOKUP($A58&amp;" - "&amp;"2018"&amp;" - "&amp;N$3&amp;" - Final",Comparison!$A:$P,16,FALSE),0)</f>
        <v>0</v>
      </c>
      <c r="O58" s="29">
        <f>IFERROR(VLOOKUP($A58&amp;" - "&amp;"2018"&amp;" - "&amp;O$3&amp;" - Final",Comparison!$A:$P,16,FALSE),0)</f>
        <v>0</v>
      </c>
      <c r="P58" s="29">
        <f>IFERROR(VLOOKUP($A58&amp;" - "&amp;"2018"&amp;" - "&amp;P$3&amp;" - Final",Comparison!$A:$P,16,FALSE),0)</f>
        <v>0</v>
      </c>
      <c r="Q58" s="29">
        <f>IFERROR(VLOOKUP($A58&amp;" - "&amp;"2018"&amp;" - "&amp;Q$3&amp;" - Final",Comparison!$A:$P,16,FALSE),0)</f>
        <v>2520</v>
      </c>
    </row>
    <row r="59" spans="1:17" x14ac:dyDescent="0.25">
      <c r="A59" s="2">
        <v>87</v>
      </c>
      <c r="B59" s="5" t="s">
        <v>52</v>
      </c>
      <c r="C59" s="5" t="s">
        <v>282</v>
      </c>
      <c r="D59" s="27">
        <f>VLOOKUP(A59&amp;" - "&amp;"2018 - EU - Final",Comparison!A:O,15,FALSE)</f>
        <v>359959.01877160376</v>
      </c>
      <c r="E59" s="27">
        <f>VLOOKUP(A59&amp;" - "&amp;"2018 - EU - Final",Comparison!A:O,10,FALSE)</f>
        <v>359977</v>
      </c>
      <c r="F59" s="27">
        <f t="shared" si="2"/>
        <v>17.981228396238293</v>
      </c>
      <c r="G59" s="28">
        <f t="shared" si="3"/>
        <v>4.9953543205004389E-5</v>
      </c>
      <c r="H59" s="29">
        <f>IFERROR(VLOOKUP($A59&amp;" - "&amp;"2018"&amp;" - "&amp;H$3&amp;" - Final",Comparison!$A:$P,16,FALSE),0)</f>
        <v>0</v>
      </c>
      <c r="I59" s="29">
        <f>IFERROR(VLOOKUP($A59&amp;" - "&amp;"2018"&amp;" - "&amp;I$3&amp;" - Final",Comparison!$A:$P,16,FALSE),0)</f>
        <v>5.5595016883453354</v>
      </c>
      <c r="J59" s="29">
        <f>IFERROR(VLOOKUP($A59&amp;" - "&amp;"2018"&amp;" - "&amp;J$3&amp;" - Final",Comparison!$A:$P,16,FALSE),0)</f>
        <v>1.354372714744386</v>
      </c>
      <c r="K59" s="29">
        <f>IFERROR(VLOOKUP($A59&amp;" - "&amp;"2018"&amp;" - "&amp;K$3&amp;" - Final",Comparison!$A:$P,16,FALSE),0)</f>
        <v>3.2619033347291406</v>
      </c>
      <c r="L59" s="29">
        <f>IFERROR(VLOOKUP($A59&amp;" - "&amp;"2018"&amp;" - "&amp;L$3&amp;" - Final",Comparison!$A:$P,16,FALSE),0)</f>
        <v>0</v>
      </c>
      <c r="M59" s="29">
        <f>IFERROR(VLOOKUP($A59&amp;" - "&amp;"2018"&amp;" - "&amp;M$3&amp;" - Final",Comparison!$A:$P,16,FALSE),0)</f>
        <v>3.5353353713289835</v>
      </c>
      <c r="N59" s="29">
        <f>IFERROR(VLOOKUP($A59&amp;" - "&amp;"2018"&amp;" - "&amp;N$3&amp;" - Final",Comparison!$A:$P,16,FALSE),0)</f>
        <v>0</v>
      </c>
      <c r="O59" s="29">
        <f>IFERROR(VLOOKUP($A59&amp;" - "&amp;"2018"&amp;" - "&amp;O$3&amp;" - Final",Comparison!$A:$P,16,FALSE),0)</f>
        <v>0</v>
      </c>
      <c r="P59" s="29">
        <f>IFERROR(VLOOKUP($A59&amp;" - "&amp;"2018"&amp;" - "&amp;P$3&amp;" - Final",Comparison!$A:$P,16,FALSE),0)</f>
        <v>0.30495114787481725</v>
      </c>
      <c r="Q59" s="29">
        <f>IFERROR(VLOOKUP($A59&amp;" - "&amp;"2018"&amp;" - "&amp;Q$3&amp;" - Final",Comparison!$A:$P,16,FALSE),0)</f>
        <v>3.9651641391392332</v>
      </c>
    </row>
    <row r="60" spans="1:17" x14ac:dyDescent="0.25">
      <c r="A60" s="2">
        <v>88</v>
      </c>
      <c r="B60" s="5" t="s">
        <v>52</v>
      </c>
      <c r="C60" s="5" t="s">
        <v>285</v>
      </c>
      <c r="D60" s="27">
        <f>VLOOKUP(A60&amp;" - "&amp;"2018 - EU - Final",Comparison!A:O,15,FALSE)</f>
        <v>41768</v>
      </c>
      <c r="E60" s="27">
        <f>VLOOKUP(A60&amp;" - "&amp;"2018 - EU - Final",Comparison!A:O,10,FALSE)</f>
        <v>41768</v>
      </c>
      <c r="F60" s="27">
        <f t="shared" si="2"/>
        <v>0</v>
      </c>
      <c r="G60" s="28">
        <f t="shared" si="3"/>
        <v>0</v>
      </c>
      <c r="H60" s="29">
        <f>IFERROR(VLOOKUP($A60&amp;" - "&amp;"2018"&amp;" - "&amp;H$3&amp;" - Final",Comparison!$A:$P,16,FALSE),0)</f>
        <v>0</v>
      </c>
      <c r="I60" s="29">
        <f>IFERROR(VLOOKUP($A60&amp;" - "&amp;"2018"&amp;" - "&amp;I$3&amp;" - Final",Comparison!$A:$P,16,FALSE),0)</f>
        <v>0</v>
      </c>
      <c r="J60" s="29">
        <f>IFERROR(VLOOKUP($A60&amp;" - "&amp;"2018"&amp;" - "&amp;J$3&amp;" - Final",Comparison!$A:$P,16,FALSE),0)</f>
        <v>0</v>
      </c>
      <c r="K60" s="29">
        <f>IFERROR(VLOOKUP($A60&amp;" - "&amp;"2018"&amp;" - "&amp;K$3&amp;" - Final",Comparison!$A:$P,16,FALSE),0)</f>
        <v>0</v>
      </c>
      <c r="L60" s="29">
        <f>IFERROR(VLOOKUP($A60&amp;" - "&amp;"2018"&amp;" - "&amp;L$3&amp;" - Final",Comparison!$A:$P,16,FALSE),0)</f>
        <v>0</v>
      </c>
      <c r="M60" s="29">
        <f>IFERROR(VLOOKUP($A60&amp;" - "&amp;"2018"&amp;" - "&amp;M$3&amp;" - Final",Comparison!$A:$P,16,FALSE),0)</f>
        <v>0</v>
      </c>
      <c r="N60" s="29">
        <f>IFERROR(VLOOKUP($A60&amp;" - "&amp;"2018"&amp;" - "&amp;N$3&amp;" - Final",Comparison!$A:$P,16,FALSE),0)</f>
        <v>0</v>
      </c>
      <c r="O60" s="29">
        <f>IFERROR(VLOOKUP($A60&amp;" - "&amp;"2018"&amp;" - "&amp;O$3&amp;" - Final",Comparison!$A:$P,16,FALSE),0)</f>
        <v>0</v>
      </c>
      <c r="P60" s="29">
        <f>IFERROR(VLOOKUP($A60&amp;" - "&amp;"2018"&amp;" - "&amp;P$3&amp;" - Final",Comparison!$A:$P,16,FALSE),0)</f>
        <v>0</v>
      </c>
      <c r="Q60" s="29">
        <f>IFERROR(VLOOKUP($A60&amp;" - "&amp;"2018"&amp;" - "&amp;Q$3&amp;" - Final",Comparison!$A:$P,16,FALSE),0)</f>
        <v>0</v>
      </c>
    </row>
    <row r="61" spans="1:17" x14ac:dyDescent="0.25">
      <c r="A61" s="2">
        <v>89</v>
      </c>
      <c r="B61" s="5" t="s">
        <v>52</v>
      </c>
      <c r="C61" s="5" t="s">
        <v>288</v>
      </c>
      <c r="D61" s="27">
        <f>VLOOKUP(A61&amp;" - "&amp;"2018 - EU - Final",Comparison!A:O,15,FALSE)</f>
        <v>66036.701232791849</v>
      </c>
      <c r="E61" s="27">
        <f>VLOOKUP(A61&amp;" - "&amp;"2018 - EU - Final",Comparison!A:O,10,FALSE)</f>
        <v>66040</v>
      </c>
      <c r="F61" s="27">
        <f t="shared" si="2"/>
        <v>3.2987672081508208</v>
      </c>
      <c r="G61" s="28">
        <f t="shared" si="3"/>
        <v>4.9953543205043556E-5</v>
      </c>
      <c r="H61" s="29">
        <f>IFERROR(VLOOKUP($A61&amp;" - "&amp;"2018"&amp;" - "&amp;H$3&amp;" - Final",Comparison!$A:$P,16,FALSE),0)</f>
        <v>0.50645367539982544</v>
      </c>
      <c r="I61" s="29">
        <f>IFERROR(VLOOKUP($A61&amp;" - "&amp;"2018"&amp;" - "&amp;I$3&amp;" - Final",Comparison!$A:$P,16,FALSE),0)</f>
        <v>8.5815900417856028E-2</v>
      </c>
      <c r="J61" s="29">
        <f>IFERROR(VLOOKUP($A61&amp;" - "&amp;"2018"&amp;" - "&amp;J$3&amp;" - Final",Comparison!$A:$P,16,FALSE),0)</f>
        <v>0.83138524246169254</v>
      </c>
      <c r="K61" s="29">
        <f>IFERROR(VLOOKUP($A61&amp;" - "&amp;"2018"&amp;" - "&amp;K$3&amp;" - Final",Comparison!$A:$P,16,FALSE),0)</f>
        <v>5.0350656356840773E-2</v>
      </c>
      <c r="L61" s="29">
        <f>IFERROR(VLOOKUP($A61&amp;" - "&amp;"2018"&amp;" - "&amp;L$3&amp;" - Final",Comparison!$A:$P,16,FALSE),0)</f>
        <v>0</v>
      </c>
      <c r="M61" s="29">
        <f>IFERROR(VLOOKUP($A61&amp;" - "&amp;"2018"&amp;" - "&amp;M$3&amp;" - Final",Comparison!$A:$P,16,FALSE),0)</f>
        <v>1.4986313412882737</v>
      </c>
      <c r="N61" s="29">
        <f>IFERROR(VLOOKUP($A61&amp;" - "&amp;"2018"&amp;" - "&amp;N$3&amp;" - Final",Comparison!$A:$P,16,FALSE),0)</f>
        <v>0</v>
      </c>
      <c r="O61" s="29">
        <f>IFERROR(VLOOKUP($A61&amp;" - "&amp;"2018"&amp;" - "&amp;O$3&amp;" - Final",Comparison!$A:$P,16,FALSE),0)</f>
        <v>0</v>
      </c>
      <c r="P61" s="29">
        <f>IFERROR(VLOOKUP($A61&amp;" - "&amp;"2018"&amp;" - "&amp;P$3&amp;" - Final",Comparison!$A:$P,16,FALSE),0)</f>
        <v>0</v>
      </c>
      <c r="Q61" s="29">
        <f>IFERROR(VLOOKUP($A61&amp;" - "&amp;"2018"&amp;" - "&amp;Q$3&amp;" - Final",Comparison!$A:$P,16,FALSE),0)</f>
        <v>0.3261303922154184</v>
      </c>
    </row>
    <row r="62" spans="1:17" x14ac:dyDescent="0.25">
      <c r="A62" s="2">
        <v>90</v>
      </c>
      <c r="B62" s="5" t="s">
        <v>52</v>
      </c>
      <c r="C62" s="5" t="s">
        <v>180</v>
      </c>
      <c r="D62" s="27">
        <f>VLOOKUP(A62&amp;" - "&amp;"2018 - EU - Final",Comparison!A:O,15,FALSE)</f>
        <v>1238.9381106515614</v>
      </c>
      <c r="E62" s="27">
        <f>VLOOKUP(A62&amp;" - "&amp;"2018 - EU - Final",Comparison!A:O,10,FALSE)</f>
        <v>1239</v>
      </c>
      <c r="F62" s="27">
        <f t="shared" si="2"/>
        <v>6.1889348438626257E-2</v>
      </c>
      <c r="G62" s="28">
        <f t="shared" si="3"/>
        <v>4.9953543204897019E-5</v>
      </c>
      <c r="H62" s="29">
        <f>IFERROR(VLOOKUP($A62&amp;" - "&amp;"2018"&amp;" - "&amp;H$3&amp;" - Final",Comparison!$A:$P,16,FALSE),0)</f>
        <v>0</v>
      </c>
      <c r="I62" s="29">
        <f>IFERROR(VLOOKUP($A62&amp;" - "&amp;"2018"&amp;" - "&amp;I$3&amp;" - Final",Comparison!$A:$P,16,FALSE),0)</f>
        <v>0</v>
      </c>
      <c r="J62" s="29">
        <f>IFERROR(VLOOKUP($A62&amp;" - "&amp;"2018"&amp;" - "&amp;J$3&amp;" - Final",Comparison!$A:$P,16,FALSE),0)</f>
        <v>0</v>
      </c>
      <c r="K62" s="29">
        <f>IFERROR(VLOOKUP($A62&amp;" - "&amp;"2018"&amp;" - "&amp;K$3&amp;" - Final",Comparison!$A:$P,16,FALSE),0)</f>
        <v>0</v>
      </c>
      <c r="L62" s="29">
        <f>IFERROR(VLOOKUP($A62&amp;" - "&amp;"2018"&amp;" - "&amp;L$3&amp;" - Final",Comparison!$A:$P,16,FALSE),0)</f>
        <v>0</v>
      </c>
      <c r="M62" s="29">
        <f>IFERROR(VLOOKUP($A62&amp;" - "&amp;"2018"&amp;" - "&amp;M$3&amp;" - Final",Comparison!$A:$P,16,FALSE),0)</f>
        <v>0</v>
      </c>
      <c r="N62" s="29">
        <f>IFERROR(VLOOKUP($A62&amp;" - "&amp;"2018"&amp;" - "&amp;N$3&amp;" - Final",Comparison!$A:$P,16,FALSE),0)</f>
        <v>0</v>
      </c>
      <c r="O62" s="29">
        <f>IFERROR(VLOOKUP($A62&amp;" - "&amp;"2018"&amp;" - "&amp;O$3&amp;" - Final",Comparison!$A:$P,16,FALSE),0)</f>
        <v>0</v>
      </c>
      <c r="P62" s="29">
        <f>IFERROR(VLOOKUP($A62&amp;" - "&amp;"2018"&amp;" - "&amp;P$3&amp;" - Final",Comparison!$A:$P,16,FALSE),0)</f>
        <v>6.1889348438626257E-2</v>
      </c>
      <c r="Q62" s="29">
        <f>IFERROR(VLOOKUP($A62&amp;" - "&amp;"2018"&amp;" - "&amp;Q$3&amp;" - Final",Comparison!$A:$P,16,FALSE),0)</f>
        <v>0</v>
      </c>
    </row>
    <row r="63" spans="1:17" x14ac:dyDescent="0.25">
      <c r="A63" s="2">
        <v>91</v>
      </c>
      <c r="B63" s="5" t="s">
        <v>52</v>
      </c>
      <c r="C63" s="5" t="s">
        <v>291</v>
      </c>
      <c r="D63" s="27">
        <f>VLOOKUP(A63&amp;" - "&amp;"2018 - EU - Final",Comparison!A:O,15,FALSE)</f>
        <v>0</v>
      </c>
      <c r="E63" s="27">
        <f>VLOOKUP(A63&amp;" - "&amp;"2018 - EU - Final",Comparison!A:O,10,FALSE)</f>
        <v>1630</v>
      </c>
      <c r="F63" s="27">
        <f t="shared" si="2"/>
        <v>1630</v>
      </c>
      <c r="G63" s="28">
        <f t="shared" si="3"/>
        <v>0</v>
      </c>
      <c r="H63" s="29">
        <f>IFERROR(VLOOKUP($A63&amp;" - "&amp;"2018"&amp;" - "&amp;H$3&amp;" - Final",Comparison!$A:$P,16,FALSE),0)</f>
        <v>0</v>
      </c>
      <c r="I63" s="29">
        <f>IFERROR(VLOOKUP($A63&amp;" - "&amp;"2018"&amp;" - "&amp;I$3&amp;" - Final",Comparison!$A:$P,16,FALSE),0)</f>
        <v>0</v>
      </c>
      <c r="J63" s="29">
        <f>IFERROR(VLOOKUP($A63&amp;" - "&amp;"2018"&amp;" - "&amp;J$3&amp;" - Final",Comparison!$A:$P,16,FALSE),0)</f>
        <v>0</v>
      </c>
      <c r="K63" s="29">
        <f>IFERROR(VLOOKUP($A63&amp;" - "&amp;"2018"&amp;" - "&amp;K$3&amp;" - Final",Comparison!$A:$P,16,FALSE),0)</f>
        <v>0</v>
      </c>
      <c r="L63" s="29">
        <f>IFERROR(VLOOKUP($A63&amp;" - "&amp;"2018"&amp;" - "&amp;L$3&amp;" - Final",Comparison!$A:$P,16,FALSE),0)</f>
        <v>1482</v>
      </c>
      <c r="M63" s="29">
        <f>IFERROR(VLOOKUP($A63&amp;" - "&amp;"2018"&amp;" - "&amp;M$3&amp;" - Final",Comparison!$A:$P,16,FALSE),0)</f>
        <v>148</v>
      </c>
      <c r="N63" s="29">
        <f>IFERROR(VLOOKUP($A63&amp;" - "&amp;"2018"&amp;" - "&amp;N$3&amp;" - Final",Comparison!$A:$P,16,FALSE),0)</f>
        <v>0</v>
      </c>
      <c r="O63" s="29">
        <f>IFERROR(VLOOKUP($A63&amp;" - "&amp;"2018"&amp;" - "&amp;O$3&amp;" - Final",Comparison!$A:$P,16,FALSE),0)</f>
        <v>0</v>
      </c>
      <c r="P63" s="29">
        <f>IFERROR(VLOOKUP($A63&amp;" - "&amp;"2018"&amp;" - "&amp;P$3&amp;" - Final",Comparison!$A:$P,16,FALSE),0)</f>
        <v>0</v>
      </c>
      <c r="Q63" s="29">
        <f>IFERROR(VLOOKUP($A63&amp;" - "&amp;"2018"&amp;" - "&amp;Q$3&amp;" - Final",Comparison!$A:$P,16,FALSE),0)</f>
        <v>0</v>
      </c>
    </row>
    <row r="64" spans="1:17" x14ac:dyDescent="0.25">
      <c r="A64" s="2">
        <v>92</v>
      </c>
      <c r="B64" s="5" t="s">
        <v>52</v>
      </c>
      <c r="C64" s="5" t="s">
        <v>190</v>
      </c>
      <c r="D64" s="27">
        <f>VLOOKUP(A64&amp;" - "&amp;"2018 - EU - Final",Comparison!A:O,15,FALSE)</f>
        <v>7016</v>
      </c>
      <c r="E64" s="27">
        <f>VLOOKUP(A64&amp;" - "&amp;"2018 - EU - Final",Comparison!A:O,10,FALSE)</f>
        <v>7016</v>
      </c>
      <c r="F64" s="27">
        <f t="shared" si="2"/>
        <v>0</v>
      </c>
      <c r="G64" s="28">
        <f t="shared" si="3"/>
        <v>0</v>
      </c>
      <c r="H64" s="29">
        <f>IFERROR(VLOOKUP($A64&amp;" - "&amp;"2018"&amp;" - "&amp;H$3&amp;" - Final",Comparison!$A:$P,16,FALSE),0)</f>
        <v>0</v>
      </c>
      <c r="I64" s="29">
        <f>IFERROR(VLOOKUP($A64&amp;" - "&amp;"2018"&amp;" - "&amp;I$3&amp;" - Final",Comparison!$A:$P,16,FALSE),0)</f>
        <v>0</v>
      </c>
      <c r="J64" s="29">
        <f>IFERROR(VLOOKUP($A64&amp;" - "&amp;"2018"&amp;" - "&amp;J$3&amp;" - Final",Comparison!$A:$P,16,FALSE),0)</f>
        <v>0</v>
      </c>
      <c r="K64" s="29">
        <f>IFERROR(VLOOKUP($A64&amp;" - "&amp;"2018"&amp;" - "&amp;K$3&amp;" - Final",Comparison!$A:$P,16,FALSE),0)</f>
        <v>0</v>
      </c>
      <c r="L64" s="29">
        <f>IFERROR(VLOOKUP($A64&amp;" - "&amp;"2018"&amp;" - "&amp;L$3&amp;" - Final",Comparison!$A:$P,16,FALSE),0)</f>
        <v>2.2737367544323206E-13</v>
      </c>
      <c r="M64" s="29">
        <f>IFERROR(VLOOKUP($A64&amp;" - "&amp;"2018"&amp;" - "&amp;M$3&amp;" - Final",Comparison!$A:$P,16,FALSE),0)</f>
        <v>0</v>
      </c>
      <c r="N64" s="29">
        <f>IFERROR(VLOOKUP($A64&amp;" - "&amp;"2018"&amp;" - "&amp;N$3&amp;" - Final",Comparison!$A:$P,16,FALSE),0)</f>
        <v>0</v>
      </c>
      <c r="O64" s="29">
        <f>IFERROR(VLOOKUP($A64&amp;" - "&amp;"2018"&amp;" - "&amp;O$3&amp;" - Final",Comparison!$A:$P,16,FALSE),0)</f>
        <v>0</v>
      </c>
      <c r="P64" s="29">
        <f>IFERROR(VLOOKUP($A64&amp;" - "&amp;"2018"&amp;" - "&amp;P$3&amp;" - Final",Comparison!$A:$P,16,FALSE),0)</f>
        <v>0</v>
      </c>
      <c r="Q64" s="29">
        <f>IFERROR(VLOOKUP($A64&amp;" - "&amp;"2018"&amp;" - "&amp;Q$3&amp;" - Final",Comparison!$A:$P,16,FALSE),0)</f>
        <v>0</v>
      </c>
    </row>
    <row r="65" spans="1:17" x14ac:dyDescent="0.25">
      <c r="A65" s="2">
        <v>94</v>
      </c>
      <c r="B65" s="5" t="s">
        <v>52</v>
      </c>
      <c r="C65" s="5" t="s">
        <v>297</v>
      </c>
      <c r="D65" s="27">
        <f>VLOOKUP(A65&amp;" - "&amp;"2018 - EU - Final",Comparison!A:O,15,FALSE)</f>
        <v>5445</v>
      </c>
      <c r="E65" s="27">
        <f>VLOOKUP(A65&amp;" - "&amp;"2018 - EU - Final",Comparison!A:O,10,FALSE)</f>
        <v>10127</v>
      </c>
      <c r="F65" s="27">
        <f t="shared" si="2"/>
        <v>4682</v>
      </c>
      <c r="G65" s="28">
        <f t="shared" si="3"/>
        <v>0.85987144168962348</v>
      </c>
      <c r="H65" s="29">
        <f>IFERROR(VLOOKUP($A65&amp;" - "&amp;"2018"&amp;" - "&amp;H$3&amp;" - Final",Comparison!$A:$P,16,FALSE),0)</f>
        <v>0</v>
      </c>
      <c r="I65" s="29">
        <f>IFERROR(VLOOKUP($A65&amp;" - "&amp;"2018"&amp;" - "&amp;I$3&amp;" - Final",Comparison!$A:$P,16,FALSE),0)</f>
        <v>0</v>
      </c>
      <c r="J65" s="29">
        <f>IFERROR(VLOOKUP($A65&amp;" - "&amp;"2018"&amp;" - "&amp;J$3&amp;" - Final",Comparison!$A:$P,16,FALSE),0)</f>
        <v>288.95526809519106</v>
      </c>
      <c r="K65" s="29">
        <f>IFERROR(VLOOKUP($A65&amp;" - "&amp;"2018"&amp;" - "&amp;K$3&amp;" - Final",Comparison!$A:$P,16,FALSE),0)</f>
        <v>52.243112471610551</v>
      </c>
      <c r="L65" s="29">
        <f>IFERROR(VLOOKUP($A65&amp;" - "&amp;"2018"&amp;" - "&amp;L$3&amp;" - Final",Comparison!$A:$P,16,FALSE),0)</f>
        <v>4045.8360817616276</v>
      </c>
      <c r="M65" s="29">
        <f>IFERROR(VLOOKUP($A65&amp;" - "&amp;"2018"&amp;" - "&amp;M$3&amp;" - Final",Comparison!$A:$P,16,FALSE),0)</f>
        <v>288.95526809519106</v>
      </c>
      <c r="N65" s="29">
        <f>IFERROR(VLOOKUP($A65&amp;" - "&amp;"2018"&amp;" - "&amp;N$3&amp;" - Final",Comparison!$A:$P,16,FALSE),0)</f>
        <v>0</v>
      </c>
      <c r="O65" s="29">
        <f>IFERROR(VLOOKUP($A65&amp;" - "&amp;"2018"&amp;" - "&amp;O$3&amp;" - Final",Comparison!$A:$P,16,FALSE),0)</f>
        <v>0</v>
      </c>
      <c r="P65" s="29">
        <f>IFERROR(VLOOKUP($A65&amp;" - "&amp;"2018"&amp;" - "&amp;P$3&amp;" - Final",Comparison!$A:$P,16,FALSE),0)</f>
        <v>0</v>
      </c>
      <c r="Q65" s="29">
        <f>IFERROR(VLOOKUP($A65&amp;" - "&amp;"2018"&amp;" - "&amp;Q$3&amp;" - Final",Comparison!$A:$P,16,FALSE),0)</f>
        <v>6.0102695763799749</v>
      </c>
    </row>
    <row r="66" spans="1:17" x14ac:dyDescent="0.25">
      <c r="A66" s="2">
        <v>98</v>
      </c>
      <c r="B66" s="5" t="s">
        <v>53</v>
      </c>
      <c r="C66" s="5" t="s">
        <v>305</v>
      </c>
      <c r="D66" s="27">
        <f>VLOOKUP(A66&amp;" - "&amp;"2018 - EU - Final",Comparison!A:O,15,FALSE)</f>
        <v>99470</v>
      </c>
      <c r="E66" s="27">
        <f>VLOOKUP(A66&amp;" - "&amp;"2018 - EU - Final",Comparison!A:O,10,FALSE)</f>
        <v>99470</v>
      </c>
      <c r="F66" s="27">
        <f t="shared" si="2"/>
        <v>0</v>
      </c>
      <c r="G66" s="28">
        <f t="shared" si="3"/>
        <v>0</v>
      </c>
      <c r="H66" s="29">
        <f>IFERROR(VLOOKUP($A66&amp;" - "&amp;"2018"&amp;" - "&amp;H$3&amp;" - Final",Comparison!$A:$P,16,FALSE),0)</f>
        <v>0</v>
      </c>
      <c r="I66" s="29">
        <f>IFERROR(VLOOKUP($A66&amp;" - "&amp;"2018"&amp;" - "&amp;I$3&amp;" - Final",Comparison!$A:$P,16,FALSE),0)</f>
        <v>0</v>
      </c>
      <c r="J66" s="29">
        <f>IFERROR(VLOOKUP($A66&amp;" - "&amp;"2018"&amp;" - "&amp;J$3&amp;" - Final",Comparison!$A:$P,16,FALSE),0)</f>
        <v>0</v>
      </c>
      <c r="K66" s="29">
        <f>IFERROR(VLOOKUP($A66&amp;" - "&amp;"2018"&amp;" - "&amp;K$3&amp;" - Final",Comparison!$A:$P,16,FALSE),0)</f>
        <v>0</v>
      </c>
      <c r="L66" s="29">
        <f>IFERROR(VLOOKUP($A66&amp;" - "&amp;"2018"&amp;" - "&amp;L$3&amp;" - Final",Comparison!$A:$P,16,FALSE),0)</f>
        <v>3.637978807091713E-12</v>
      </c>
      <c r="M66" s="29">
        <f>IFERROR(VLOOKUP($A66&amp;" - "&amp;"2018"&amp;" - "&amp;M$3&amp;" - Final",Comparison!$A:$P,16,FALSE),0)</f>
        <v>0</v>
      </c>
      <c r="N66" s="29">
        <f>IFERROR(VLOOKUP($A66&amp;" - "&amp;"2018"&amp;" - "&amp;N$3&amp;" - Final",Comparison!$A:$P,16,FALSE),0)</f>
        <v>0</v>
      </c>
      <c r="O66" s="29">
        <f>IFERROR(VLOOKUP($A66&amp;" - "&amp;"2018"&amp;" - "&amp;O$3&amp;" - Final",Comparison!$A:$P,16,FALSE),0)</f>
        <v>0</v>
      </c>
      <c r="P66" s="29">
        <f>IFERROR(VLOOKUP($A66&amp;" - "&amp;"2018"&amp;" - "&amp;P$3&amp;" - Final",Comparison!$A:$P,16,FALSE),0)</f>
        <v>0</v>
      </c>
      <c r="Q66" s="29">
        <f>IFERROR(VLOOKUP($A66&amp;" - "&amp;"2018"&amp;" - "&amp;Q$3&amp;" - Final",Comparison!$A:$P,16,FALSE),0)</f>
        <v>0</v>
      </c>
    </row>
    <row r="67" spans="1:17" x14ac:dyDescent="0.25">
      <c r="A67" s="2">
        <v>99</v>
      </c>
      <c r="B67" s="5" t="s">
        <v>53</v>
      </c>
      <c r="C67" s="5" t="s">
        <v>308</v>
      </c>
      <c r="D67" s="27">
        <f>VLOOKUP(A67&amp;" - "&amp;"2018 - EU - Final",Comparison!A:O,15,FALSE)</f>
        <v>14574.227090058634</v>
      </c>
      <c r="E67" s="27">
        <f>VLOOKUP(A67&amp;" - "&amp;"2018 - EU - Final",Comparison!A:O,10,FALSE)</f>
        <v>12629</v>
      </c>
      <c r="F67" s="27">
        <f t="shared" ref="F67:F98" si="4">IF(E67-D67&lt;0,0,E67-D67)</f>
        <v>0</v>
      </c>
      <c r="G67" s="28">
        <f t="shared" ref="G67:G98" si="5">IFERROR(F67/D67,0)</f>
        <v>0</v>
      </c>
      <c r="H67" s="29">
        <f>IFERROR(VLOOKUP($A67&amp;" - "&amp;"2018"&amp;" - "&amp;H$3&amp;" - Final",Comparison!$A:$P,16,FALSE),0)</f>
        <v>0</v>
      </c>
      <c r="I67" s="29">
        <f>IFERROR(VLOOKUP($A67&amp;" - "&amp;"2018"&amp;" - "&amp;I$3&amp;" - Final",Comparison!$A:$P,16,FALSE),0)</f>
        <v>0</v>
      </c>
      <c r="J67" s="29">
        <f>IFERROR(VLOOKUP($A67&amp;" - "&amp;"2018"&amp;" - "&amp;J$3&amp;" - Final",Comparison!$A:$P,16,FALSE),0)</f>
        <v>0</v>
      </c>
      <c r="K67" s="29">
        <f>IFERROR(VLOOKUP($A67&amp;" - "&amp;"2018"&amp;" - "&amp;K$3&amp;" - Final",Comparison!$A:$P,16,FALSE),0)</f>
        <v>0</v>
      </c>
      <c r="L67" s="29">
        <f>IFERROR(VLOOKUP($A67&amp;" - "&amp;"2018"&amp;" - "&amp;L$3&amp;" - Final",Comparison!$A:$P,16,FALSE),0)</f>
        <v>0</v>
      </c>
      <c r="M67" s="29">
        <f>IFERROR(VLOOKUP($A67&amp;" - "&amp;"2018"&amp;" - "&amp;M$3&amp;" - Final",Comparison!$A:$P,16,FALSE),0)</f>
        <v>0</v>
      </c>
      <c r="N67" s="29">
        <f>IFERROR(VLOOKUP($A67&amp;" - "&amp;"2018"&amp;" - "&amp;N$3&amp;" - Final",Comparison!$A:$P,16,FALSE),0)</f>
        <v>0</v>
      </c>
      <c r="O67" s="29">
        <f>IFERROR(VLOOKUP($A67&amp;" - "&amp;"2018"&amp;" - "&amp;O$3&amp;" - Final",Comparison!$A:$P,16,FALSE),0)</f>
        <v>0</v>
      </c>
      <c r="P67" s="29">
        <f>IFERROR(VLOOKUP($A67&amp;" - "&amp;"2018"&amp;" - "&amp;P$3&amp;" - Final",Comparison!$A:$P,16,FALSE),0)</f>
        <v>0</v>
      </c>
      <c r="Q67" s="29">
        <f>IFERROR(VLOOKUP($A67&amp;" - "&amp;"2018"&amp;" - "&amp;Q$3&amp;" - Final",Comparison!$A:$P,16,FALSE),0)</f>
        <v>0</v>
      </c>
    </row>
    <row r="68" spans="1:17" x14ac:dyDescent="0.25">
      <c r="A68" s="2">
        <v>100</v>
      </c>
      <c r="B68" s="5" t="s">
        <v>53</v>
      </c>
      <c r="C68" s="5" t="s">
        <v>311</v>
      </c>
      <c r="D68" s="27">
        <f>VLOOKUP(A68&amp;" - "&amp;"2018 - EU - Final",Comparison!A:O,15,FALSE)</f>
        <v>55555</v>
      </c>
      <c r="E68" s="27">
        <f>VLOOKUP(A68&amp;" - "&amp;"2018 - EU - Final",Comparison!A:O,10,FALSE)</f>
        <v>55555</v>
      </c>
      <c r="F68" s="27">
        <f t="shared" si="4"/>
        <v>0</v>
      </c>
      <c r="G68" s="28">
        <f t="shared" si="5"/>
        <v>0</v>
      </c>
      <c r="H68" s="29">
        <f>IFERROR(VLOOKUP($A68&amp;" - "&amp;"2018"&amp;" - "&amp;H$3&amp;" - Final",Comparison!$A:$P,16,FALSE),0)</f>
        <v>0</v>
      </c>
      <c r="I68" s="29">
        <f>IFERROR(VLOOKUP($A68&amp;" - "&amp;"2018"&amp;" - "&amp;I$3&amp;" - Final",Comparison!$A:$P,16,FALSE),0)</f>
        <v>0</v>
      </c>
      <c r="J68" s="29">
        <f>IFERROR(VLOOKUP($A68&amp;" - "&amp;"2018"&amp;" - "&amp;J$3&amp;" - Final",Comparison!$A:$P,16,FALSE),0)</f>
        <v>0</v>
      </c>
      <c r="K68" s="29">
        <f>IFERROR(VLOOKUP($A68&amp;" - "&amp;"2018"&amp;" - "&amp;K$3&amp;" - Final",Comparison!$A:$P,16,FALSE),0)</f>
        <v>0</v>
      </c>
      <c r="L68" s="29">
        <f>IFERROR(VLOOKUP($A68&amp;" - "&amp;"2018"&amp;" - "&amp;L$3&amp;" - Final",Comparison!$A:$P,16,FALSE),0)</f>
        <v>0</v>
      </c>
      <c r="M68" s="29">
        <f>IFERROR(VLOOKUP($A68&amp;" - "&amp;"2018"&amp;" - "&amp;M$3&amp;" - Final",Comparison!$A:$P,16,FALSE),0)</f>
        <v>0</v>
      </c>
      <c r="N68" s="29">
        <f>IFERROR(VLOOKUP($A68&amp;" - "&amp;"2018"&amp;" - "&amp;N$3&amp;" - Final",Comparison!$A:$P,16,FALSE),0)</f>
        <v>0</v>
      </c>
      <c r="O68" s="29">
        <f>IFERROR(VLOOKUP($A68&amp;" - "&amp;"2018"&amp;" - "&amp;O$3&amp;" - Final",Comparison!$A:$P,16,FALSE),0)</f>
        <v>0</v>
      </c>
      <c r="P68" s="29">
        <f>IFERROR(VLOOKUP($A68&amp;" - "&amp;"2018"&amp;" - "&amp;P$3&amp;" - Final",Comparison!$A:$P,16,FALSE),0)</f>
        <v>0</v>
      </c>
      <c r="Q68" s="29">
        <f>IFERROR(VLOOKUP($A68&amp;" - "&amp;"2018"&amp;" - "&amp;Q$3&amp;" - Final",Comparison!$A:$P,16,FALSE),0)</f>
        <v>0</v>
      </c>
    </row>
    <row r="69" spans="1:17" x14ac:dyDescent="0.25">
      <c r="A69" s="2">
        <v>103</v>
      </c>
      <c r="B69" s="5" t="s">
        <v>53</v>
      </c>
      <c r="C69" s="5" t="s">
        <v>313</v>
      </c>
      <c r="D69" s="27">
        <f>VLOOKUP(A69&amp;" - "&amp;"2018 - EU - Final",Comparison!A:O,15,FALSE)</f>
        <v>16000</v>
      </c>
      <c r="E69" s="27">
        <f>VLOOKUP(A69&amp;" - "&amp;"2018 - EU - Final",Comparison!A:O,10,FALSE)</f>
        <v>16000</v>
      </c>
      <c r="F69" s="27">
        <f t="shared" si="4"/>
        <v>0</v>
      </c>
      <c r="G69" s="28">
        <f t="shared" si="5"/>
        <v>0</v>
      </c>
      <c r="H69" s="29">
        <f>IFERROR(VLOOKUP($A69&amp;" - "&amp;"2018"&amp;" - "&amp;H$3&amp;" - Final",Comparison!$A:$P,16,FALSE),0)</f>
        <v>0</v>
      </c>
      <c r="I69" s="29">
        <f>IFERROR(VLOOKUP($A69&amp;" - "&amp;"2018"&amp;" - "&amp;I$3&amp;" - Final",Comparison!$A:$P,16,FALSE),0)</f>
        <v>0</v>
      </c>
      <c r="J69" s="29">
        <f>IFERROR(VLOOKUP($A69&amp;" - "&amp;"2018"&amp;" - "&amp;J$3&amp;" - Final",Comparison!$A:$P,16,FALSE),0)</f>
        <v>0</v>
      </c>
      <c r="K69" s="29">
        <f>IFERROR(VLOOKUP($A69&amp;" - "&amp;"2018"&amp;" - "&amp;K$3&amp;" - Final",Comparison!$A:$P,16,FALSE),0)</f>
        <v>0</v>
      </c>
      <c r="L69" s="29">
        <f>IFERROR(VLOOKUP($A69&amp;" - "&amp;"2018"&amp;" - "&amp;L$3&amp;" - Final",Comparison!$A:$P,16,FALSE),0)</f>
        <v>0</v>
      </c>
      <c r="M69" s="29">
        <f>IFERROR(VLOOKUP($A69&amp;" - "&amp;"2018"&amp;" - "&amp;M$3&amp;" - Final",Comparison!$A:$P,16,FALSE),0)</f>
        <v>0</v>
      </c>
      <c r="N69" s="29">
        <f>IFERROR(VLOOKUP($A69&amp;" - "&amp;"2018"&amp;" - "&amp;N$3&amp;" - Final",Comparison!$A:$P,16,FALSE),0)</f>
        <v>0</v>
      </c>
      <c r="O69" s="29">
        <f>IFERROR(VLOOKUP($A69&amp;" - "&amp;"2018"&amp;" - "&amp;O$3&amp;" - Final",Comparison!$A:$P,16,FALSE),0)</f>
        <v>0</v>
      </c>
      <c r="P69" s="29">
        <f>IFERROR(VLOOKUP($A69&amp;" - "&amp;"2018"&amp;" - "&amp;P$3&amp;" - Final",Comparison!$A:$P,16,FALSE),0)</f>
        <v>0</v>
      </c>
      <c r="Q69" s="29">
        <f>IFERROR(VLOOKUP($A69&amp;" - "&amp;"2018"&amp;" - "&amp;Q$3&amp;" - Final",Comparison!$A:$P,16,FALSE),0)</f>
        <v>0</v>
      </c>
    </row>
    <row r="70" spans="1:17" x14ac:dyDescent="0.25">
      <c r="A70" s="2">
        <v>106</v>
      </c>
      <c r="B70" s="5" t="s">
        <v>36</v>
      </c>
      <c r="C70" s="5" t="s">
        <v>102</v>
      </c>
      <c r="D70" s="27">
        <f>VLOOKUP(A70&amp;" - "&amp;"2018 - EU - Final",Comparison!A:O,15,FALSE)</f>
        <v>6003</v>
      </c>
      <c r="E70" s="27">
        <f>VLOOKUP(A70&amp;" - "&amp;"2018 - EU - Final",Comparison!A:O,10,FALSE)</f>
        <v>6391</v>
      </c>
      <c r="F70" s="27">
        <f t="shared" si="4"/>
        <v>388</v>
      </c>
      <c r="G70" s="28">
        <f t="shared" si="5"/>
        <v>6.4634349491920706E-2</v>
      </c>
      <c r="H70" s="29">
        <f>IFERROR(VLOOKUP($A70&amp;" - "&amp;"2018"&amp;" - "&amp;H$3&amp;" - Final",Comparison!$A:$P,16,FALSE),0)</f>
        <v>21.005789391331575</v>
      </c>
      <c r="I70" s="29">
        <f>IFERROR(VLOOKUP($A70&amp;" - "&amp;"2018"&amp;" - "&amp;I$3&amp;" - Final",Comparison!$A:$P,16,FALSE),0)</f>
        <v>57.856986387106872</v>
      </c>
      <c r="J70" s="29">
        <f>IFERROR(VLOOKUP($A70&amp;" - "&amp;"2018"&amp;" - "&amp;J$3&amp;" - Final",Comparison!$A:$P,16,FALSE),0)</f>
        <v>15.84540760444375</v>
      </c>
      <c r="K70" s="29">
        <f>IFERROR(VLOOKUP($A70&amp;" - "&amp;"2018"&amp;" - "&amp;K$3&amp;" - Final",Comparison!$A:$P,16,FALSE),0)</f>
        <v>7.406665623533101</v>
      </c>
      <c r="L70" s="29">
        <f>IFERROR(VLOOKUP($A70&amp;" - "&amp;"2018"&amp;" - "&amp;L$3&amp;" - Final",Comparison!$A:$P,16,FALSE),0)</f>
        <v>0</v>
      </c>
      <c r="M70" s="29">
        <f>IFERROR(VLOOKUP($A70&amp;" - "&amp;"2018"&amp;" - "&amp;M$3&amp;" - Final",Comparison!$A:$P,16,FALSE),0)</f>
        <v>48.204036926928438</v>
      </c>
      <c r="N70" s="29">
        <f>IFERROR(VLOOKUP($A70&amp;" - "&amp;"2018"&amp;" - "&amp;N$3&amp;" - Final",Comparison!$A:$P,16,FALSE),0)</f>
        <v>0</v>
      </c>
      <c r="O70" s="29">
        <f>IFERROR(VLOOKUP($A70&amp;" - "&amp;"2018"&amp;" - "&amp;O$3&amp;" - Final",Comparison!$A:$P,16,FALSE),0)</f>
        <v>0</v>
      </c>
      <c r="P70" s="29">
        <f>IFERROR(VLOOKUP($A70&amp;" - "&amp;"2018"&amp;" - "&amp;P$3&amp;" - Final",Comparison!$A:$P,16,FALSE),0)</f>
        <v>0.6678141135972453</v>
      </c>
      <c r="Q70" s="29">
        <f>IFERROR(VLOOKUP($A70&amp;" - "&amp;"2018"&amp;" - "&amp;Q$3&amp;" - Final",Comparison!$A:$P,16,FALSE),0)</f>
        <v>237.01329995305923</v>
      </c>
    </row>
    <row r="71" spans="1:17" x14ac:dyDescent="0.25">
      <c r="A71" s="2">
        <v>107</v>
      </c>
      <c r="B71" s="5" t="s">
        <v>42</v>
      </c>
      <c r="C71" s="5" t="s">
        <v>320</v>
      </c>
      <c r="D71" s="27">
        <f>VLOOKUP(A71&amp;" - "&amp;"2018 - EU - Final",Comparison!A:O,15,FALSE)</f>
        <v>8764.446600345309</v>
      </c>
      <c r="E71" s="27">
        <f>VLOOKUP(A71&amp;" - "&amp;"2018 - EU - Final",Comparison!A:O,10,FALSE)</f>
        <v>12696</v>
      </c>
      <c r="F71" s="27">
        <f t="shared" si="4"/>
        <v>3931.553399654691</v>
      </c>
      <c r="G71" s="28">
        <f t="shared" si="5"/>
        <v>0.44857976537843158</v>
      </c>
      <c r="H71" s="29">
        <f>IFERROR(VLOOKUP($A71&amp;" - "&amp;"2018"&amp;" - "&amp;H$3&amp;" - Final",Comparison!$A:$P,16,FALSE),0)</f>
        <v>14.864096028940224</v>
      </c>
      <c r="I71" s="29">
        <f>IFERROR(VLOOKUP($A71&amp;" - "&amp;"2018"&amp;" - "&amp;I$3&amp;" - Final",Comparison!$A:$P,16,FALSE),0)</f>
        <v>2.4773493381567047</v>
      </c>
      <c r="J71" s="29">
        <f>IFERROR(VLOOKUP($A71&amp;" - "&amp;"2018"&amp;" - "&amp;J$3&amp;" - Final",Comparison!$A:$P,16,FALSE),0)</f>
        <v>1155.0641289155637</v>
      </c>
      <c r="K71" s="29">
        <f>IFERROR(VLOOKUP($A71&amp;" - "&amp;"2018"&amp;" - "&amp;K$3&amp;" - Final",Comparison!$A:$P,16,FALSE),0)</f>
        <v>53.572679437638726</v>
      </c>
      <c r="L71" s="29">
        <f>IFERROR(VLOOKUP($A71&amp;" - "&amp;"2018"&amp;" - "&amp;L$3&amp;" - Final",Comparison!$A:$P,16,FALSE),0)</f>
        <v>289.54020389706488</v>
      </c>
      <c r="M71" s="29">
        <f>IFERROR(VLOOKUP($A71&amp;" - "&amp;"2018"&amp;" - "&amp;M$3&amp;" - Final",Comparison!$A:$P,16,FALSE),0)</f>
        <v>0</v>
      </c>
      <c r="N71" s="29">
        <f>IFERROR(VLOOKUP($A71&amp;" - "&amp;"2018"&amp;" - "&amp;N$3&amp;" - Final",Comparison!$A:$P,16,FALSE),0)</f>
        <v>2.4773493381567047</v>
      </c>
      <c r="O71" s="29">
        <f>IFERROR(VLOOKUP($A71&amp;" - "&amp;"2018"&amp;" - "&amp;O$3&amp;" - Final",Comparison!$A:$P,16,FALSE),0)</f>
        <v>1083.2209981090195</v>
      </c>
      <c r="P71" s="29">
        <f>IFERROR(VLOOKUP($A71&amp;" - "&amp;"2018"&amp;" - "&amp;P$3&amp;" - Final",Comparison!$A:$P,16,FALSE),0)</f>
        <v>0</v>
      </c>
      <c r="Q71" s="29">
        <f>IFERROR(VLOOKUP($A71&amp;" - "&amp;"2018"&amp;" - "&amp;Q$3&amp;" - Final",Comparison!$A:$P,16,FALSE),0)</f>
        <v>1330.3365945901505</v>
      </c>
    </row>
    <row r="72" spans="1:17" x14ac:dyDescent="0.25">
      <c r="A72" s="2">
        <v>108</v>
      </c>
      <c r="B72" s="5" t="s">
        <v>42</v>
      </c>
      <c r="C72" s="5" t="s">
        <v>323</v>
      </c>
      <c r="D72" s="27">
        <f>VLOOKUP(A72&amp;" - "&amp;"2018 - EU - Final",Comparison!A:O,15,FALSE)</f>
        <v>60.058825947545834</v>
      </c>
      <c r="E72" s="27">
        <f>VLOOKUP(A72&amp;" - "&amp;"2018 - EU - Final",Comparison!A:O,10,FALSE)</f>
        <v>87</v>
      </c>
      <c r="F72" s="27">
        <f t="shared" si="4"/>
        <v>26.941174052454166</v>
      </c>
      <c r="G72" s="28">
        <f t="shared" si="5"/>
        <v>0.44857976537843153</v>
      </c>
      <c r="H72" s="29">
        <f>IFERROR(VLOOKUP($A72&amp;" - "&amp;"2018"&amp;" - "&amp;H$3&amp;" - Final",Comparison!$A:$P,16,FALSE),0)</f>
        <v>1.8580120036175281</v>
      </c>
      <c r="I72" s="29">
        <f>IFERROR(VLOOKUP($A72&amp;" - "&amp;"2018"&amp;" - "&amp;I$3&amp;" - Final",Comparison!$A:$P,16,FALSE),0)</f>
        <v>15.483433363479406</v>
      </c>
      <c r="J72" s="29">
        <f>IFERROR(VLOOKUP($A72&amp;" - "&amp;"2018"&amp;" - "&amp;J$3&amp;" - Final",Comparison!$A:$P,16,FALSE),0)</f>
        <v>0</v>
      </c>
      <c r="K72" s="29">
        <f>IFERROR(VLOOKUP($A72&amp;" - "&amp;"2018"&amp;" - "&amp;K$3&amp;" - Final",Comparison!$A:$P,16,FALSE),0)</f>
        <v>1.8580120036175281</v>
      </c>
      <c r="L72" s="29">
        <f>IFERROR(VLOOKUP($A72&amp;" - "&amp;"2018"&amp;" - "&amp;L$3&amp;" - Final",Comparison!$A:$P,16,FALSE),0)</f>
        <v>0</v>
      </c>
      <c r="M72" s="29">
        <f>IFERROR(VLOOKUP($A72&amp;" - "&amp;"2018"&amp;" - "&amp;M$3&amp;" - Final",Comparison!$A:$P,16,FALSE),0)</f>
        <v>0</v>
      </c>
      <c r="N72" s="29">
        <f>IFERROR(VLOOKUP($A72&amp;" - "&amp;"2018"&amp;" - "&amp;N$3&amp;" - Final",Comparison!$A:$P,16,FALSE),0)</f>
        <v>0</v>
      </c>
      <c r="O72" s="29">
        <f>IFERROR(VLOOKUP($A72&amp;" - "&amp;"2018"&amp;" - "&amp;O$3&amp;" - Final",Comparison!$A:$P,16,FALSE),0)</f>
        <v>0</v>
      </c>
      <c r="P72" s="29">
        <f>IFERROR(VLOOKUP($A72&amp;" - "&amp;"2018"&amp;" - "&amp;P$3&amp;" - Final",Comparison!$A:$P,16,FALSE),0)</f>
        <v>5.8837046781221716</v>
      </c>
      <c r="Q72" s="29">
        <f>IFERROR(VLOOKUP($A72&amp;" - "&amp;"2018"&amp;" - "&amp;Q$3&amp;" - Final",Comparison!$A:$P,16,FALSE),0)</f>
        <v>1.8580120036175281</v>
      </c>
    </row>
    <row r="73" spans="1:17" x14ac:dyDescent="0.25">
      <c r="A73" s="2">
        <v>109</v>
      </c>
      <c r="B73" s="5" t="s">
        <v>42</v>
      </c>
      <c r="C73" s="5" t="s">
        <v>226</v>
      </c>
      <c r="D73" s="27">
        <f>VLOOKUP(A73&amp;" - "&amp;"2018 - EU - Final",Comparison!A:O,15,FALSE)</f>
        <v>13103</v>
      </c>
      <c r="E73" s="27">
        <f>VLOOKUP(A73&amp;" - "&amp;"2018 - EU - Final",Comparison!A:O,10,FALSE)</f>
        <v>36</v>
      </c>
      <c r="F73" s="27">
        <f t="shared" si="4"/>
        <v>0</v>
      </c>
      <c r="G73" s="28">
        <f t="shared" si="5"/>
        <v>0</v>
      </c>
      <c r="H73" s="29">
        <f>IFERROR(VLOOKUP($A73&amp;" - "&amp;"2018"&amp;" - "&amp;H$3&amp;" - Final",Comparison!$A:$P,16,FALSE),0)</f>
        <v>0</v>
      </c>
      <c r="I73" s="29">
        <f>IFERROR(VLOOKUP($A73&amp;" - "&amp;"2018"&amp;" - "&amp;I$3&amp;" - Final",Comparison!$A:$P,16,FALSE),0)</f>
        <v>0</v>
      </c>
      <c r="J73" s="29">
        <f>IFERROR(VLOOKUP($A73&amp;" - "&amp;"2018"&amp;" - "&amp;J$3&amp;" - Final",Comparison!$A:$P,16,FALSE),0)</f>
        <v>0</v>
      </c>
      <c r="K73" s="29">
        <f>IFERROR(VLOOKUP($A73&amp;" - "&amp;"2018"&amp;" - "&amp;K$3&amp;" - Final",Comparison!$A:$P,16,FALSE),0)</f>
        <v>0</v>
      </c>
      <c r="L73" s="29">
        <f>IFERROR(VLOOKUP($A73&amp;" - "&amp;"2018"&amp;" - "&amp;L$3&amp;" - Final",Comparison!$A:$P,16,FALSE),0)</f>
        <v>0</v>
      </c>
      <c r="M73" s="29">
        <f>IFERROR(VLOOKUP($A73&amp;" - "&amp;"2018"&amp;" - "&amp;M$3&amp;" - Final",Comparison!$A:$P,16,FALSE),0)</f>
        <v>0</v>
      </c>
      <c r="N73" s="29">
        <f>IFERROR(VLOOKUP($A73&amp;" - "&amp;"2018"&amp;" - "&amp;N$3&amp;" - Final",Comparison!$A:$P,16,FALSE),0)</f>
        <v>0</v>
      </c>
      <c r="O73" s="29">
        <f>IFERROR(VLOOKUP($A73&amp;" - "&amp;"2018"&amp;" - "&amp;O$3&amp;" - Final",Comparison!$A:$P,16,FALSE),0)</f>
        <v>0</v>
      </c>
      <c r="P73" s="29">
        <f>IFERROR(VLOOKUP($A73&amp;" - "&amp;"2018"&amp;" - "&amp;P$3&amp;" - Final",Comparison!$A:$P,16,FALSE),0)</f>
        <v>0</v>
      </c>
      <c r="Q73" s="29">
        <f>IFERROR(VLOOKUP($A73&amp;" - "&amp;"2018"&amp;" - "&amp;Q$3&amp;" - Final",Comparison!$A:$P,16,FALSE),0)</f>
        <v>0</v>
      </c>
    </row>
    <row r="74" spans="1:17" x14ac:dyDescent="0.25">
      <c r="A74" s="2">
        <v>110</v>
      </c>
      <c r="B74" s="5" t="s">
        <v>42</v>
      </c>
      <c r="C74" s="5" t="s">
        <v>326</v>
      </c>
      <c r="D74" s="27">
        <f>VLOOKUP(A74&amp;" - "&amp;"2018 - EU - Final",Comparison!A:O,15,FALSE)</f>
        <v>5196</v>
      </c>
      <c r="E74" s="27">
        <f>VLOOKUP(A74&amp;" - "&amp;"2018 - EU - Final",Comparison!A:O,10,FALSE)</f>
        <v>33</v>
      </c>
      <c r="F74" s="27">
        <f t="shared" si="4"/>
        <v>0</v>
      </c>
      <c r="G74" s="28">
        <f t="shared" si="5"/>
        <v>0</v>
      </c>
      <c r="H74" s="29">
        <f>IFERROR(VLOOKUP($A74&amp;" - "&amp;"2018"&amp;" - "&amp;H$3&amp;" - Final",Comparison!$A:$P,16,FALSE),0)</f>
        <v>0</v>
      </c>
      <c r="I74" s="29">
        <f>IFERROR(VLOOKUP($A74&amp;" - "&amp;"2018"&amp;" - "&amp;I$3&amp;" - Final",Comparison!$A:$P,16,FALSE),0)</f>
        <v>0</v>
      </c>
      <c r="J74" s="29">
        <f>IFERROR(VLOOKUP($A74&amp;" - "&amp;"2018"&amp;" - "&amp;J$3&amp;" - Final",Comparison!$A:$P,16,FALSE),0)</f>
        <v>0</v>
      </c>
      <c r="K74" s="29">
        <f>IFERROR(VLOOKUP($A74&amp;" - "&amp;"2018"&amp;" - "&amp;K$3&amp;" - Final",Comparison!$A:$P,16,FALSE),0)</f>
        <v>0</v>
      </c>
      <c r="L74" s="29">
        <f>IFERROR(VLOOKUP($A74&amp;" - "&amp;"2018"&amp;" - "&amp;L$3&amp;" - Final",Comparison!$A:$P,16,FALSE),0)</f>
        <v>0</v>
      </c>
      <c r="M74" s="29">
        <f>IFERROR(VLOOKUP($A74&amp;" - "&amp;"2018"&amp;" - "&amp;M$3&amp;" - Final",Comparison!$A:$P,16,FALSE),0)</f>
        <v>0</v>
      </c>
      <c r="N74" s="29">
        <f>IFERROR(VLOOKUP($A74&amp;" - "&amp;"2018"&amp;" - "&amp;N$3&amp;" - Final",Comparison!$A:$P,16,FALSE),0)</f>
        <v>0</v>
      </c>
      <c r="O74" s="29">
        <f>IFERROR(VLOOKUP($A74&amp;" - "&amp;"2018"&amp;" - "&amp;O$3&amp;" - Final",Comparison!$A:$P,16,FALSE),0)</f>
        <v>0</v>
      </c>
      <c r="P74" s="29">
        <f>IFERROR(VLOOKUP($A74&amp;" - "&amp;"2018"&amp;" - "&amp;P$3&amp;" - Final",Comparison!$A:$P,16,FALSE),0)</f>
        <v>0</v>
      </c>
      <c r="Q74" s="29">
        <f>IFERROR(VLOOKUP($A74&amp;" - "&amp;"2018"&amp;" - "&amp;Q$3&amp;" - Final",Comparison!$A:$P,16,FALSE),0)</f>
        <v>0</v>
      </c>
    </row>
    <row r="75" spans="1:17" x14ac:dyDescent="0.25">
      <c r="A75" s="2">
        <v>112</v>
      </c>
      <c r="B75" s="5" t="s">
        <v>42</v>
      </c>
      <c r="C75" s="5" t="s">
        <v>328</v>
      </c>
      <c r="D75" s="27">
        <f>VLOOKUP(A75&amp;" - "&amp;"2018 - EU - Final",Comparison!A:O,15,FALSE)</f>
        <v>2652.9433116829728</v>
      </c>
      <c r="E75" s="27">
        <f>VLOOKUP(A75&amp;" - "&amp;"2018 - EU - Final",Comparison!A:O,10,FALSE)</f>
        <v>3843</v>
      </c>
      <c r="F75" s="27">
        <f t="shared" si="4"/>
        <v>1190.0566883170272</v>
      </c>
      <c r="G75" s="28">
        <f t="shared" si="5"/>
        <v>0.44857976537843158</v>
      </c>
      <c r="H75" s="29">
        <f>IFERROR(VLOOKUP($A75&amp;" - "&amp;"2018"&amp;" - "&amp;H$3&amp;" - Final",Comparison!$A:$P,16,FALSE),0)</f>
        <v>7.7417166817397032</v>
      </c>
      <c r="I75" s="29">
        <f>IFERROR(VLOOKUP($A75&amp;" - "&amp;"2018"&amp;" - "&amp;I$3&amp;" - Final",Comparison!$A:$P,16,FALSE),0)</f>
        <v>119.22243689879144</v>
      </c>
      <c r="J75" s="29">
        <f>IFERROR(VLOOKUP($A75&amp;" - "&amp;"2018"&amp;" - "&amp;J$3&amp;" - Final",Comparison!$A:$P,16,FALSE),0)</f>
        <v>66.269094795691842</v>
      </c>
      <c r="K75" s="29">
        <f>IFERROR(VLOOKUP($A75&amp;" - "&amp;"2018"&amp;" - "&amp;K$3&amp;" - Final",Comparison!$A:$P,16,FALSE),0)</f>
        <v>73.701142810161969</v>
      </c>
      <c r="L75" s="29">
        <f>IFERROR(VLOOKUP($A75&amp;" - "&amp;"2018"&amp;" - "&amp;L$3&amp;" - Final",Comparison!$A:$P,16,FALSE),0)</f>
        <v>0</v>
      </c>
      <c r="M75" s="29">
        <f>IFERROR(VLOOKUP($A75&amp;" - "&amp;"2018"&amp;" - "&amp;M$3&amp;" - Final",Comparison!$A:$P,16,FALSE),0)</f>
        <v>2.4773493381567047</v>
      </c>
      <c r="N75" s="29">
        <f>IFERROR(VLOOKUP($A75&amp;" - "&amp;"2018"&amp;" - "&amp;N$3&amp;" - Final",Comparison!$A:$P,16,FALSE),0)</f>
        <v>0</v>
      </c>
      <c r="O75" s="29">
        <f>IFERROR(VLOOKUP($A75&amp;" - "&amp;"2018"&amp;" - "&amp;O$3&amp;" - Final",Comparison!$A:$P,16,FALSE),0)</f>
        <v>0</v>
      </c>
      <c r="P75" s="29">
        <f>IFERROR(VLOOKUP($A75&amp;" - "&amp;"2018"&amp;" - "&amp;P$3&amp;" - Final",Comparison!$A:$P,16,FALSE),0)</f>
        <v>4.9546986763134093</v>
      </c>
      <c r="Q75" s="29">
        <f>IFERROR(VLOOKUP($A75&amp;" - "&amp;"2018"&amp;" - "&amp;Q$3&amp;" - Final",Comparison!$A:$P,16,FALSE),0)</f>
        <v>915.6902491161718</v>
      </c>
    </row>
    <row r="76" spans="1:17" x14ac:dyDescent="0.25">
      <c r="A76" s="2">
        <v>115</v>
      </c>
      <c r="B76" s="5" t="s">
        <v>37</v>
      </c>
      <c r="C76" s="5" t="s">
        <v>333</v>
      </c>
      <c r="D76" s="27">
        <f>VLOOKUP(A76&amp;" - "&amp;"2018 - EU - Final",Comparison!A:O,15,FALSE)</f>
        <v>8635.9122817542175</v>
      </c>
      <c r="E76" s="27">
        <f>VLOOKUP(A76&amp;" - "&amp;"2018 - EU - Final",Comparison!A:O,10,FALSE)</f>
        <v>12803</v>
      </c>
      <c r="F76" s="27">
        <f t="shared" si="4"/>
        <v>4167.0877182457825</v>
      </c>
      <c r="G76" s="28">
        <f t="shared" si="5"/>
        <v>0.48253011173468285</v>
      </c>
      <c r="H76" s="29">
        <f>IFERROR(VLOOKUP($A76&amp;" - "&amp;"2018"&amp;" - "&amp;H$3&amp;" - Final",Comparison!$A:$P,16,FALSE),0)</f>
        <v>0</v>
      </c>
      <c r="I76" s="29">
        <f>IFERROR(VLOOKUP($A76&amp;" - "&amp;"2018"&amp;" - "&amp;I$3&amp;" - Final",Comparison!$A:$P,16,FALSE),0)</f>
        <v>4167.0877182457825</v>
      </c>
      <c r="J76" s="29">
        <f>IFERROR(VLOOKUP($A76&amp;" - "&amp;"2018"&amp;" - "&amp;J$3&amp;" - Final",Comparison!$A:$P,16,FALSE),0)</f>
        <v>0</v>
      </c>
      <c r="K76" s="29">
        <f>IFERROR(VLOOKUP($A76&amp;" - "&amp;"2018"&amp;" - "&amp;K$3&amp;" - Final",Comparison!$A:$P,16,FALSE),0)</f>
        <v>0</v>
      </c>
      <c r="L76" s="29">
        <f>IFERROR(VLOOKUP($A76&amp;" - "&amp;"2018"&amp;" - "&amp;L$3&amp;" - Final",Comparison!$A:$P,16,FALSE),0)</f>
        <v>0</v>
      </c>
      <c r="M76" s="29">
        <f>IFERROR(VLOOKUP($A76&amp;" - "&amp;"2018"&amp;" - "&amp;M$3&amp;" - Final",Comparison!$A:$P,16,FALSE),0)</f>
        <v>0</v>
      </c>
      <c r="N76" s="29">
        <f>IFERROR(VLOOKUP($A76&amp;" - "&amp;"2018"&amp;" - "&amp;N$3&amp;" - Final",Comparison!$A:$P,16,FALSE),0)</f>
        <v>0</v>
      </c>
      <c r="O76" s="29">
        <f>IFERROR(VLOOKUP($A76&amp;" - "&amp;"2018"&amp;" - "&amp;O$3&amp;" - Final",Comparison!$A:$P,16,FALSE),0)</f>
        <v>0</v>
      </c>
      <c r="P76" s="29">
        <f>IFERROR(VLOOKUP($A76&amp;" - "&amp;"2018"&amp;" - "&amp;P$3&amp;" - Final",Comparison!$A:$P,16,FALSE),0)</f>
        <v>0</v>
      </c>
      <c r="Q76" s="29">
        <f>IFERROR(VLOOKUP($A76&amp;" - "&amp;"2018"&amp;" - "&amp;Q$3&amp;" - Final",Comparison!$A:$P,16,FALSE),0)</f>
        <v>0</v>
      </c>
    </row>
    <row r="77" spans="1:17" x14ac:dyDescent="0.25">
      <c r="A77" s="2">
        <v>117</v>
      </c>
      <c r="B77" s="5" t="s">
        <v>37</v>
      </c>
      <c r="C77" s="5" t="s">
        <v>336</v>
      </c>
      <c r="D77" s="27">
        <f>VLOOKUP(A77&amp;" - "&amp;"2018 - EU - Final",Comparison!A:O,15,FALSE)</f>
        <v>19354.075693226103</v>
      </c>
      <c r="E77" s="27">
        <f>VLOOKUP(A77&amp;" - "&amp;"2018 - EU - Final",Comparison!A:O,10,FALSE)</f>
        <v>28693</v>
      </c>
      <c r="F77" s="27">
        <f t="shared" si="4"/>
        <v>9338.9243067738971</v>
      </c>
      <c r="G77" s="28">
        <f t="shared" si="5"/>
        <v>0.48253011173468263</v>
      </c>
      <c r="H77" s="29">
        <f>IFERROR(VLOOKUP($A77&amp;" - "&amp;"2018"&amp;" - "&amp;H$3&amp;" - Final",Comparison!$A:$P,16,FALSE),0)</f>
        <v>168.92279354600959</v>
      </c>
      <c r="I77" s="29">
        <f>IFERROR(VLOOKUP($A77&amp;" - "&amp;"2018"&amp;" - "&amp;I$3&amp;" - Final",Comparison!$A:$P,16,FALSE),0)</f>
        <v>5805.2156949645996</v>
      </c>
      <c r="J77" s="29">
        <f>IFERROR(VLOOKUP($A77&amp;" - "&amp;"2018"&amp;" - "&amp;J$3&amp;" - Final",Comparison!$A:$P,16,FALSE),0)</f>
        <v>532.15562128656211</v>
      </c>
      <c r="K77" s="29">
        <f>IFERROR(VLOOKUP($A77&amp;" - "&amp;"2018"&amp;" - "&amp;K$3&amp;" - Final",Comparison!$A:$P,16,FALSE),0)</f>
        <v>176.08329731867281</v>
      </c>
      <c r="L77" s="29">
        <f>IFERROR(VLOOKUP($A77&amp;" - "&amp;"2018"&amp;" - "&amp;L$3&amp;" - Final",Comparison!$A:$P,16,FALSE),0)</f>
        <v>0</v>
      </c>
      <c r="M77" s="29">
        <f>IFERROR(VLOOKUP($A77&amp;" - "&amp;"2018"&amp;" - "&amp;M$3&amp;" - Final",Comparison!$A:$P,16,FALSE),0)</f>
        <v>535.73587317289366</v>
      </c>
      <c r="N77" s="29">
        <f>IFERROR(VLOOKUP($A77&amp;" - "&amp;"2018"&amp;" - "&amp;N$3&amp;" - Final",Comparison!$A:$P,16,FALSE),0)</f>
        <v>0</v>
      </c>
      <c r="O77" s="29">
        <f>IFERROR(VLOOKUP($A77&amp;" - "&amp;"2018"&amp;" - "&amp;O$3&amp;" - Final",Comparison!$A:$P,16,FALSE),0)</f>
        <v>0</v>
      </c>
      <c r="P77" s="29">
        <f>IFERROR(VLOOKUP($A77&amp;" - "&amp;"2018"&amp;" - "&amp;P$3&amp;" - Final",Comparison!$A:$P,16,FALSE),0)</f>
        <v>1624.457924061915</v>
      </c>
      <c r="Q77" s="29">
        <f>IFERROR(VLOOKUP($A77&amp;" - "&amp;"2018"&amp;" - "&amp;Q$3&amp;" - Final",Comparison!$A:$P,16,FALSE),0)</f>
        <v>496.3531024232459</v>
      </c>
    </row>
    <row r="78" spans="1:17" x14ac:dyDescent="0.25">
      <c r="A78" s="2">
        <v>119</v>
      </c>
      <c r="B78" s="5" t="s">
        <v>37</v>
      </c>
      <c r="C78" s="5" t="s">
        <v>338</v>
      </c>
      <c r="D78" s="27">
        <f>VLOOKUP(A78&amp;" - "&amp;"2018 - EU - Final",Comparison!A:O,15,FALSE)</f>
        <v>219903.79650268061</v>
      </c>
      <c r="E78" s="27">
        <f>VLOOKUP(A78&amp;" - "&amp;"2018 - EU - Final",Comparison!A:O,10,FALSE)</f>
        <v>326014</v>
      </c>
      <c r="F78" s="27">
        <f t="shared" si="4"/>
        <v>106110.20349731939</v>
      </c>
      <c r="G78" s="28">
        <f t="shared" si="5"/>
        <v>0.48253011173468269</v>
      </c>
      <c r="H78" s="29">
        <f>IFERROR(VLOOKUP($A78&amp;" - "&amp;"2018"&amp;" - "&amp;H$3&amp;" - Final",Comparison!$A:$P,16,FALSE),0)</f>
        <v>0</v>
      </c>
      <c r="I78" s="29">
        <f>IFERROR(VLOOKUP($A78&amp;" - "&amp;"2018"&amp;" - "&amp;I$3&amp;" - Final",Comparison!$A:$P,16,FALSE),0)</f>
        <v>0</v>
      </c>
      <c r="J78" s="29">
        <f>IFERROR(VLOOKUP($A78&amp;" - "&amp;"2018"&amp;" - "&amp;J$3&amp;" - Final",Comparison!$A:$P,16,FALSE),0)</f>
        <v>4501.3530534514703</v>
      </c>
      <c r="K78" s="29">
        <f>IFERROR(VLOOKUP($A78&amp;" - "&amp;"2018"&amp;" - "&amp;K$3&amp;" - Final",Comparison!$A:$P,16,FALSE),0)</f>
        <v>6751.3786252887803</v>
      </c>
      <c r="L78" s="29">
        <f>IFERROR(VLOOKUP($A78&amp;" - "&amp;"2018"&amp;" - "&amp;L$3&amp;" - Final",Comparison!$A:$P,16,FALSE),0)</f>
        <v>22503.835970259439</v>
      </c>
      <c r="M78" s="29">
        <f>IFERROR(VLOOKUP($A78&amp;" - "&amp;"2018"&amp;" - "&amp;M$3&amp;" - Final",Comparison!$A:$P,16,FALSE),0)</f>
        <v>9845.3672099677133</v>
      </c>
      <c r="N78" s="29">
        <f>IFERROR(VLOOKUP($A78&amp;" - "&amp;"2018"&amp;" - "&amp;N$3&amp;" - Final",Comparison!$A:$P,16,FALSE),0)</f>
        <v>0</v>
      </c>
      <c r="O78" s="29">
        <f>IFERROR(VLOOKUP($A78&amp;" - "&amp;"2018"&amp;" - "&amp;O$3&amp;" - Final",Comparison!$A:$P,16,FALSE),0)</f>
        <v>7.1605037726632208</v>
      </c>
      <c r="P78" s="29">
        <f>IFERROR(VLOOKUP($A78&amp;" - "&amp;"2018"&amp;" - "&amp;P$3&amp;" - Final",Comparison!$A:$P,16,FALSE),0)</f>
        <v>0</v>
      </c>
      <c r="Q78" s="29">
        <f>IFERROR(VLOOKUP($A78&amp;" - "&amp;"2018"&amp;" - "&amp;Q$3&amp;" - Final",Comparison!$A:$P,16,FALSE),0)</f>
        <v>61887.257674795575</v>
      </c>
    </row>
    <row r="79" spans="1:17" x14ac:dyDescent="0.25">
      <c r="A79" s="2">
        <v>120</v>
      </c>
      <c r="B79" s="5" t="s">
        <v>37</v>
      </c>
      <c r="C79" s="5" t="s">
        <v>99</v>
      </c>
      <c r="D79" s="27">
        <f>VLOOKUP(A79&amp;" - "&amp;"2018 - EU - Final",Comparison!A:O,15,FALSE)</f>
        <v>25163.063943672663</v>
      </c>
      <c r="E79" s="27">
        <f>VLOOKUP(A79&amp;" - "&amp;"2018 - EU - Final",Comparison!A:O,10,FALSE)</f>
        <v>37305</v>
      </c>
      <c r="F79" s="27">
        <f t="shared" si="4"/>
        <v>12141.936056327337</v>
      </c>
      <c r="G79" s="28">
        <f t="shared" si="5"/>
        <v>0.48253011173468274</v>
      </c>
      <c r="H79" s="29">
        <f>IFERROR(VLOOKUP($A79&amp;" - "&amp;"2018"&amp;" - "&amp;H$3&amp;" - Final",Comparison!$A:$P,16,FALSE),0)</f>
        <v>0</v>
      </c>
      <c r="I79" s="29">
        <f>IFERROR(VLOOKUP($A79&amp;" - "&amp;"2018"&amp;" - "&amp;I$3&amp;" - Final",Comparison!$A:$P,16,FALSE),0)</f>
        <v>0</v>
      </c>
      <c r="J79" s="29">
        <f>IFERROR(VLOOKUP($A79&amp;" - "&amp;"2018"&amp;" - "&amp;J$3&amp;" - Final",Comparison!$A:$P,16,FALSE),0)</f>
        <v>66.397398619240761</v>
      </c>
      <c r="K79" s="29">
        <f>IFERROR(VLOOKUP($A79&amp;" - "&amp;"2018"&amp;" - "&amp;K$3&amp;" - Final",Comparison!$A:$P,16,FALSE),0)</f>
        <v>0</v>
      </c>
      <c r="L79" s="29">
        <f>IFERROR(VLOOKUP($A79&amp;" - "&amp;"2018"&amp;" - "&amp;L$3&amp;" - Final",Comparison!$A:$P,16,FALSE),0)</f>
        <v>0</v>
      </c>
      <c r="M79" s="29">
        <f>IFERROR(VLOOKUP($A79&amp;" - "&amp;"2018"&amp;" - "&amp;M$3&amp;" - Final",Comparison!$A:$P,16,FALSE),0)</f>
        <v>0</v>
      </c>
      <c r="N79" s="29">
        <f>IFERROR(VLOOKUP($A79&amp;" - "&amp;"2018"&amp;" - "&amp;N$3&amp;" - Final",Comparison!$A:$P,16,FALSE),0)</f>
        <v>2068.4091579670348</v>
      </c>
      <c r="O79" s="29">
        <f>IFERROR(VLOOKUP($A79&amp;" - "&amp;"2018"&amp;" - "&amp;O$3&amp;" - Final",Comparison!$A:$P,16,FALSE),0)</f>
        <v>10007.129499741062</v>
      </c>
      <c r="P79" s="29">
        <f>IFERROR(VLOOKUP($A79&amp;" - "&amp;"2018"&amp;" - "&amp;P$3&amp;" - Final",Comparison!$A:$P,16,FALSE),0)</f>
        <v>0</v>
      </c>
      <c r="Q79" s="29">
        <f>IFERROR(VLOOKUP($A79&amp;" - "&amp;"2018"&amp;" - "&amp;Q$3&amp;" - Final",Comparison!$A:$P,16,FALSE),0)</f>
        <v>0</v>
      </c>
    </row>
    <row r="80" spans="1:17" x14ac:dyDescent="0.25">
      <c r="A80" s="2">
        <v>121</v>
      </c>
      <c r="B80" s="5" t="s">
        <v>45</v>
      </c>
      <c r="C80" s="5" t="s">
        <v>111</v>
      </c>
      <c r="D80" s="27">
        <f>VLOOKUP(A80&amp;" - "&amp;"2018 - EU - Final",Comparison!A:O,15,FALSE)</f>
        <v>11723.982850384387</v>
      </c>
      <c r="E80" s="27">
        <f>VLOOKUP(A80&amp;" - "&amp;"2018 - EU - Final",Comparison!A:O,10,FALSE)</f>
        <v>12310</v>
      </c>
      <c r="F80" s="27">
        <f t="shared" si="4"/>
        <v>586.01714961561265</v>
      </c>
      <c r="G80" s="28">
        <f t="shared" si="5"/>
        <v>4.9984476870537156E-2</v>
      </c>
      <c r="H80" s="29">
        <f>IFERROR(VLOOKUP($A80&amp;" - "&amp;"2018"&amp;" - "&amp;H$3&amp;" - Final",Comparison!$A:$P,16,FALSE),0)</f>
        <v>15.852454169130738</v>
      </c>
      <c r="I80" s="29">
        <f>IFERROR(VLOOKUP($A80&amp;" - "&amp;"2018"&amp;" - "&amp;I$3&amp;" - Final",Comparison!$A:$P,16,FALSE),0)</f>
        <v>0</v>
      </c>
      <c r="J80" s="29">
        <f>IFERROR(VLOOKUP($A80&amp;" - "&amp;"2018"&amp;" - "&amp;J$3&amp;" - Final",Comparison!$A:$P,16,FALSE),0)</f>
        <v>213.31785925487929</v>
      </c>
      <c r="K80" s="29">
        <f>IFERROR(VLOOKUP($A80&amp;" - "&amp;"2018"&amp;" - "&amp;K$3&amp;" - Final",Comparison!$A:$P,16,FALSE),0)</f>
        <v>0</v>
      </c>
      <c r="L80" s="29">
        <f>IFERROR(VLOOKUP($A80&amp;" - "&amp;"2018"&amp;" - "&amp;L$3&amp;" - Final",Comparison!$A:$P,16,FALSE),0)</f>
        <v>97.018923713778804</v>
      </c>
      <c r="M80" s="29">
        <f>IFERROR(VLOOKUP($A80&amp;" - "&amp;"2018"&amp;" - "&amp;M$3&amp;" - Final",Comparison!$A:$P,16,FALSE),0)</f>
        <v>0</v>
      </c>
      <c r="N80" s="29">
        <f>IFERROR(VLOOKUP($A80&amp;" - "&amp;"2018"&amp;" - "&amp;N$3&amp;" - Final",Comparison!$A:$P,16,FALSE),0)</f>
        <v>0</v>
      </c>
      <c r="O80" s="29">
        <f>IFERROR(VLOOKUP($A80&amp;" - "&amp;"2018"&amp;" - "&amp;O$3&amp;" - Final",Comparison!$A:$P,16,FALSE),0)</f>
        <v>175.80514488468407</v>
      </c>
      <c r="P80" s="29">
        <f>IFERROR(VLOOKUP($A80&amp;" - "&amp;"2018"&amp;" - "&amp;P$3&amp;" - Final",Comparison!$A:$P,16,FALSE),0)</f>
        <v>0</v>
      </c>
      <c r="Q80" s="29">
        <f>IFERROR(VLOOKUP($A80&amp;" - "&amp;"2018"&amp;" - "&amp;Q$3&amp;" - Final",Comparison!$A:$P,16,FALSE),0)</f>
        <v>84.022767593140088</v>
      </c>
    </row>
    <row r="81" spans="1:17" x14ac:dyDescent="0.25">
      <c r="A81" s="2">
        <v>122</v>
      </c>
      <c r="B81" s="5" t="s">
        <v>45</v>
      </c>
      <c r="C81" s="5" t="s">
        <v>102</v>
      </c>
      <c r="D81" s="27">
        <f>VLOOKUP(A81&amp;" - "&amp;"2018 - EU - Final",Comparison!A:O,15,FALSE)</f>
        <v>2526</v>
      </c>
      <c r="E81" s="27">
        <f>VLOOKUP(A81&amp;" - "&amp;"2018 - EU - Final",Comparison!A:O,10,FALSE)</f>
        <v>2526</v>
      </c>
      <c r="F81" s="27">
        <f t="shared" si="4"/>
        <v>0</v>
      </c>
      <c r="G81" s="28">
        <f t="shared" si="5"/>
        <v>0</v>
      </c>
      <c r="H81" s="29">
        <f>IFERROR(VLOOKUP($A81&amp;" - "&amp;"2018"&amp;" - "&amp;H$3&amp;" - Final",Comparison!$A:$P,16,FALSE),0)</f>
        <v>0</v>
      </c>
      <c r="I81" s="29">
        <f>IFERROR(VLOOKUP($A81&amp;" - "&amp;"2018"&amp;" - "&amp;I$3&amp;" - Final",Comparison!$A:$P,16,FALSE),0)</f>
        <v>8.8817841970012523E-16</v>
      </c>
      <c r="J81" s="29">
        <f>IFERROR(VLOOKUP($A81&amp;" - "&amp;"2018"&amp;" - "&amp;J$3&amp;" - Final",Comparison!$A:$P,16,FALSE),0)</f>
        <v>0</v>
      </c>
      <c r="K81" s="29">
        <f>IFERROR(VLOOKUP($A81&amp;" - "&amp;"2018"&amp;" - "&amp;K$3&amp;" - Final",Comparison!$A:$P,16,FALSE),0)</f>
        <v>8.8817841970012523E-16</v>
      </c>
      <c r="L81" s="29">
        <f>IFERROR(VLOOKUP($A81&amp;" - "&amp;"2018"&amp;" - "&amp;L$3&amp;" - Final",Comparison!$A:$P,16,FALSE),0)</f>
        <v>0</v>
      </c>
      <c r="M81" s="29">
        <f>IFERROR(VLOOKUP($A81&amp;" - "&amp;"2018"&amp;" - "&amp;M$3&amp;" - Final",Comparison!$A:$P,16,FALSE),0)</f>
        <v>0</v>
      </c>
      <c r="N81" s="29">
        <f>IFERROR(VLOOKUP($A81&amp;" - "&amp;"2018"&amp;" - "&amp;N$3&amp;" - Final",Comparison!$A:$P,16,FALSE),0)</f>
        <v>0</v>
      </c>
      <c r="O81" s="29">
        <f>IFERROR(VLOOKUP($A81&amp;" - "&amp;"2018"&amp;" - "&amp;O$3&amp;" - Final",Comparison!$A:$P,16,FALSE),0)</f>
        <v>0</v>
      </c>
      <c r="P81" s="29">
        <f>IFERROR(VLOOKUP($A81&amp;" - "&amp;"2018"&amp;" - "&amp;P$3&amp;" - Final",Comparison!$A:$P,16,FALSE),0)</f>
        <v>0</v>
      </c>
      <c r="Q81" s="29">
        <f>IFERROR(VLOOKUP($A81&amp;" - "&amp;"2018"&amp;" - "&amp;Q$3&amp;" - Final",Comparison!$A:$P,16,FALSE),0)</f>
        <v>0</v>
      </c>
    </row>
    <row r="82" spans="1:17" x14ac:dyDescent="0.25">
      <c r="A82" s="2">
        <v>123</v>
      </c>
      <c r="B82" s="5" t="s">
        <v>45</v>
      </c>
      <c r="C82" s="5" t="s">
        <v>345</v>
      </c>
      <c r="D82" s="27">
        <f>VLOOKUP(A82&amp;" - "&amp;"2018 - EU - Final",Comparison!A:O,15,FALSE)</f>
        <v>5066</v>
      </c>
      <c r="E82" s="27">
        <f>VLOOKUP(A82&amp;" - "&amp;"2018 - EU - Final",Comparison!A:O,10,FALSE)</f>
        <v>5066</v>
      </c>
      <c r="F82" s="27">
        <f t="shared" si="4"/>
        <v>0</v>
      </c>
      <c r="G82" s="28">
        <f t="shared" si="5"/>
        <v>0</v>
      </c>
      <c r="H82" s="29">
        <f>IFERROR(VLOOKUP($A82&amp;" - "&amp;"2018"&amp;" - "&amp;H$3&amp;" - Final",Comparison!$A:$P,16,FALSE),0)</f>
        <v>0</v>
      </c>
      <c r="I82" s="29">
        <f>IFERROR(VLOOKUP($A82&amp;" - "&amp;"2018"&amp;" - "&amp;I$3&amp;" - Final",Comparison!$A:$P,16,FALSE),0)</f>
        <v>0</v>
      </c>
      <c r="J82" s="29">
        <f>IFERROR(VLOOKUP($A82&amp;" - "&amp;"2018"&amp;" - "&amp;J$3&amp;" - Final",Comparison!$A:$P,16,FALSE),0)</f>
        <v>0</v>
      </c>
      <c r="K82" s="29">
        <f>IFERROR(VLOOKUP($A82&amp;" - "&amp;"2018"&amp;" - "&amp;K$3&amp;" - Final",Comparison!$A:$P,16,FALSE),0)</f>
        <v>0</v>
      </c>
      <c r="L82" s="29">
        <f>IFERROR(VLOOKUP($A82&amp;" - "&amp;"2018"&amp;" - "&amp;L$3&amp;" - Final",Comparison!$A:$P,16,FALSE),0)</f>
        <v>0</v>
      </c>
      <c r="M82" s="29">
        <f>IFERROR(VLOOKUP($A82&amp;" - "&amp;"2018"&amp;" - "&amp;M$3&amp;" - Final",Comparison!$A:$P,16,FALSE),0)</f>
        <v>0</v>
      </c>
      <c r="N82" s="29">
        <f>IFERROR(VLOOKUP($A82&amp;" - "&amp;"2018"&amp;" - "&amp;N$3&amp;" - Final",Comparison!$A:$P,16,FALSE),0)</f>
        <v>0</v>
      </c>
      <c r="O82" s="29">
        <f>IFERROR(VLOOKUP($A82&amp;" - "&amp;"2018"&amp;" - "&amp;O$3&amp;" - Final",Comparison!$A:$P,16,FALSE),0)</f>
        <v>0</v>
      </c>
      <c r="P82" s="29">
        <f>IFERROR(VLOOKUP($A82&amp;" - "&amp;"2018"&amp;" - "&amp;P$3&amp;" - Final",Comparison!$A:$P,16,FALSE),0)</f>
        <v>0</v>
      </c>
      <c r="Q82" s="29">
        <f>IFERROR(VLOOKUP($A82&amp;" - "&amp;"2018"&amp;" - "&amp;Q$3&amp;" - Final",Comparison!$A:$P,16,FALSE),0)</f>
        <v>0</v>
      </c>
    </row>
    <row r="83" spans="1:17" x14ac:dyDescent="0.25">
      <c r="A83" s="2">
        <v>124</v>
      </c>
      <c r="B83" s="5" t="s">
        <v>45</v>
      </c>
      <c r="C83" s="5" t="s">
        <v>114</v>
      </c>
      <c r="D83" s="27">
        <f>VLOOKUP(A83&amp;" - "&amp;"2018 - EU - Final",Comparison!A:O,15,FALSE)</f>
        <v>1160.017149615612</v>
      </c>
      <c r="E83" s="27">
        <f>VLOOKUP(A83&amp;" - "&amp;"2018 - EU - Final",Comparison!A:O,10,FALSE)</f>
        <v>1218</v>
      </c>
      <c r="F83" s="27">
        <f t="shared" si="4"/>
        <v>57.98285038438803</v>
      </c>
      <c r="G83" s="28">
        <f t="shared" si="5"/>
        <v>4.9984476870537184E-2</v>
      </c>
      <c r="H83" s="29">
        <f>IFERROR(VLOOKUP($A83&amp;" - "&amp;"2018"&amp;" - "&amp;H$3&amp;" - Final",Comparison!$A:$P,16,FALSE),0)</f>
        <v>0</v>
      </c>
      <c r="I83" s="29">
        <f>IFERROR(VLOOKUP($A83&amp;" - "&amp;"2018"&amp;" - "&amp;I$3&amp;" - Final",Comparison!$A:$P,16,FALSE),0)</f>
        <v>0</v>
      </c>
      <c r="J83" s="29">
        <f>IFERROR(VLOOKUP($A83&amp;" - "&amp;"2018"&amp;" - "&amp;J$3&amp;" - Final",Comparison!$A:$P,16,FALSE),0)</f>
        <v>25.897102306327611</v>
      </c>
      <c r="K83" s="29">
        <f>IFERROR(VLOOKUP($A83&amp;" - "&amp;"2018"&amp;" - "&amp;K$3&amp;" - Final",Comparison!$A:$P,16,FALSE),0)</f>
        <v>0</v>
      </c>
      <c r="L83" s="29">
        <f>IFERROR(VLOOKUP($A83&amp;" - "&amp;"2018"&amp;" - "&amp;L$3&amp;" - Final",Comparison!$A:$P,16,FALSE),0)</f>
        <v>0</v>
      </c>
      <c r="M83" s="29">
        <f>IFERROR(VLOOKUP($A83&amp;" - "&amp;"2018"&amp;" - "&amp;M$3&amp;" - Final",Comparison!$A:$P,16,FALSE),0)</f>
        <v>0</v>
      </c>
      <c r="N83" s="29">
        <f>IFERROR(VLOOKUP($A83&amp;" - "&amp;"2018"&amp;" - "&amp;N$3&amp;" - Final",Comparison!$A:$P,16,FALSE),0)</f>
        <v>0</v>
      </c>
      <c r="O83" s="29">
        <f>IFERROR(VLOOKUP($A83&amp;" - "&amp;"2018"&amp;" - "&amp;O$3&amp;" - Final",Comparison!$A:$P,16,FALSE),0)</f>
        <v>32.085748078060305</v>
      </c>
      <c r="P83" s="29">
        <f>IFERROR(VLOOKUP($A83&amp;" - "&amp;"2018"&amp;" - "&amp;P$3&amp;" - Final",Comparison!$A:$P,16,FALSE),0)</f>
        <v>0</v>
      </c>
      <c r="Q83" s="29">
        <f>IFERROR(VLOOKUP($A83&amp;" - "&amp;"2018"&amp;" - "&amp;Q$3&amp;" - Final",Comparison!$A:$P,16,FALSE),0)</f>
        <v>0</v>
      </c>
    </row>
    <row r="84" spans="1:17" x14ac:dyDescent="0.25">
      <c r="A84" s="2">
        <v>125</v>
      </c>
      <c r="B84" s="5" t="s">
        <v>45</v>
      </c>
      <c r="C84" s="5" t="s">
        <v>99</v>
      </c>
      <c r="D84" s="27">
        <f>VLOOKUP(A84&amp;" - "&amp;"2018 - EU - Final",Comparison!A:O,15,FALSE)</f>
        <v>1415</v>
      </c>
      <c r="E84" s="27">
        <f>VLOOKUP(A84&amp;" - "&amp;"2018 - EU - Final",Comparison!A:O,10,FALSE)</f>
        <v>1387</v>
      </c>
      <c r="F84" s="27">
        <f t="shared" si="4"/>
        <v>0</v>
      </c>
      <c r="G84" s="28">
        <f t="shared" si="5"/>
        <v>0</v>
      </c>
      <c r="H84" s="29">
        <f>IFERROR(VLOOKUP($A84&amp;" - "&amp;"2018"&amp;" - "&amp;H$3&amp;" - Final",Comparison!$A:$P,16,FALSE),0)</f>
        <v>0</v>
      </c>
      <c r="I84" s="29">
        <f>IFERROR(VLOOKUP($A84&amp;" - "&amp;"2018"&amp;" - "&amp;I$3&amp;" - Final",Comparison!$A:$P,16,FALSE),0)</f>
        <v>0</v>
      </c>
      <c r="J84" s="29">
        <f>IFERROR(VLOOKUP($A84&amp;" - "&amp;"2018"&amp;" - "&amp;J$3&amp;" - Final",Comparison!$A:$P,16,FALSE),0)</f>
        <v>0</v>
      </c>
      <c r="K84" s="29">
        <f>IFERROR(VLOOKUP($A84&amp;" - "&amp;"2018"&amp;" - "&amp;K$3&amp;" - Final",Comparison!$A:$P,16,FALSE),0)</f>
        <v>0</v>
      </c>
      <c r="L84" s="29">
        <f>IFERROR(VLOOKUP($A84&amp;" - "&amp;"2018"&amp;" - "&amp;L$3&amp;" - Final",Comparison!$A:$P,16,FALSE),0)</f>
        <v>0</v>
      </c>
      <c r="M84" s="29">
        <f>IFERROR(VLOOKUP($A84&amp;" - "&amp;"2018"&amp;" - "&amp;M$3&amp;" - Final",Comparison!$A:$P,16,FALSE),0)</f>
        <v>0</v>
      </c>
      <c r="N84" s="29">
        <f>IFERROR(VLOOKUP($A84&amp;" - "&amp;"2018"&amp;" - "&amp;N$3&amp;" - Final",Comparison!$A:$P,16,FALSE),0)</f>
        <v>0</v>
      </c>
      <c r="O84" s="29">
        <f>IFERROR(VLOOKUP($A84&amp;" - "&amp;"2018"&amp;" - "&amp;O$3&amp;" - Final",Comparison!$A:$P,16,FALSE),0)</f>
        <v>0</v>
      </c>
      <c r="P84" s="29">
        <f>IFERROR(VLOOKUP($A84&amp;" - "&amp;"2018"&amp;" - "&amp;P$3&amp;" - Final",Comparison!$A:$P,16,FALSE),0)</f>
        <v>0</v>
      </c>
      <c r="Q84" s="29">
        <f>IFERROR(VLOOKUP($A84&amp;" - "&amp;"2018"&amp;" - "&amp;Q$3&amp;" - Final",Comparison!$A:$P,16,FALSE),0)</f>
        <v>0</v>
      </c>
    </row>
    <row r="85" spans="1:17" x14ac:dyDescent="0.25">
      <c r="A85" s="2">
        <v>127</v>
      </c>
      <c r="B85" s="5" t="s">
        <v>40</v>
      </c>
      <c r="C85" s="5" t="s">
        <v>285</v>
      </c>
      <c r="D85" s="27">
        <f>VLOOKUP(A85&amp;" - "&amp;"2018 - EU - Final",Comparison!A:O,15,FALSE)</f>
        <v>5593.9042683758353</v>
      </c>
      <c r="E85" s="27">
        <f>VLOOKUP(A85&amp;" - "&amp;"2018 - EU - Final",Comparison!A:O,10,FALSE)</f>
        <v>3916</v>
      </c>
      <c r="F85" s="27">
        <f t="shared" si="4"/>
        <v>0</v>
      </c>
      <c r="G85" s="28">
        <f t="shared" si="5"/>
        <v>0</v>
      </c>
      <c r="H85" s="29">
        <f>IFERROR(VLOOKUP($A85&amp;" - "&amp;"2018"&amp;" - "&amp;H$3&amp;" - Final",Comparison!$A:$P,16,FALSE),0)</f>
        <v>0</v>
      </c>
      <c r="I85" s="29">
        <f>IFERROR(VLOOKUP($A85&amp;" - "&amp;"2018"&amp;" - "&amp;I$3&amp;" - Final",Comparison!$A:$P,16,FALSE),0)</f>
        <v>0</v>
      </c>
      <c r="J85" s="29">
        <f>IFERROR(VLOOKUP($A85&amp;" - "&amp;"2018"&amp;" - "&amp;J$3&amp;" - Final",Comparison!$A:$P,16,FALSE),0)</f>
        <v>0</v>
      </c>
      <c r="K85" s="29">
        <f>IFERROR(VLOOKUP($A85&amp;" - "&amp;"2018"&amp;" - "&amp;K$3&amp;" - Final",Comparison!$A:$P,16,FALSE),0)</f>
        <v>0</v>
      </c>
      <c r="L85" s="29">
        <f>IFERROR(VLOOKUP($A85&amp;" - "&amp;"2018"&amp;" - "&amp;L$3&amp;" - Final",Comparison!$A:$P,16,FALSE),0)</f>
        <v>0</v>
      </c>
      <c r="M85" s="29">
        <f>IFERROR(VLOOKUP($A85&amp;" - "&amp;"2018"&amp;" - "&amp;M$3&amp;" - Final",Comparison!$A:$P,16,FALSE),0)</f>
        <v>0</v>
      </c>
      <c r="N85" s="29">
        <f>IFERROR(VLOOKUP($A85&amp;" - "&amp;"2018"&amp;" - "&amp;N$3&amp;" - Final",Comparison!$A:$P,16,FALSE),0)</f>
        <v>0</v>
      </c>
      <c r="O85" s="29">
        <f>IFERROR(VLOOKUP($A85&amp;" - "&amp;"2018"&amp;" - "&amp;O$3&amp;" - Final",Comparison!$A:$P,16,FALSE),0)</f>
        <v>0</v>
      </c>
      <c r="P85" s="29">
        <f>IFERROR(VLOOKUP($A85&amp;" - "&amp;"2018"&amp;" - "&amp;P$3&amp;" - Final",Comparison!$A:$P,16,FALSE),0)</f>
        <v>0</v>
      </c>
      <c r="Q85" s="29">
        <f>IFERROR(VLOOKUP($A85&amp;" - "&amp;"2018"&amp;" - "&amp;Q$3&amp;" - Final",Comparison!$A:$P,16,FALSE),0)</f>
        <v>0</v>
      </c>
    </row>
    <row r="86" spans="1:17" x14ac:dyDescent="0.25">
      <c r="A86" s="2">
        <v>129</v>
      </c>
      <c r="B86" s="5" t="s">
        <v>40</v>
      </c>
      <c r="C86" s="5" t="s">
        <v>102</v>
      </c>
      <c r="D86" s="27">
        <f>VLOOKUP(A86&amp;" - "&amp;"2018 - EU - Final",Comparison!A:O,15,FALSE)</f>
        <v>0</v>
      </c>
      <c r="E86" s="27">
        <f>VLOOKUP(A86&amp;" - "&amp;"2018 - EU - Final",Comparison!A:O,10,FALSE)</f>
        <v>1957</v>
      </c>
      <c r="F86" s="27">
        <f t="shared" si="4"/>
        <v>1957</v>
      </c>
      <c r="G86" s="28">
        <f t="shared" si="5"/>
        <v>0</v>
      </c>
      <c r="H86" s="29">
        <f>IFERROR(VLOOKUP($A86&amp;" - "&amp;"2018"&amp;" - "&amp;H$3&amp;" - Final",Comparison!$A:$P,16,FALSE),0)</f>
        <v>0</v>
      </c>
      <c r="I86" s="29">
        <f>IFERROR(VLOOKUP($A86&amp;" - "&amp;"2018"&amp;" - "&amp;I$3&amp;" - Final",Comparison!$A:$P,16,FALSE),0)</f>
        <v>1453</v>
      </c>
      <c r="J86" s="29">
        <f>IFERROR(VLOOKUP($A86&amp;" - "&amp;"2018"&amp;" - "&amp;J$3&amp;" - Final",Comparison!$A:$P,16,FALSE),0)</f>
        <v>0</v>
      </c>
      <c r="K86" s="29">
        <f>IFERROR(VLOOKUP($A86&amp;" - "&amp;"2018"&amp;" - "&amp;K$3&amp;" - Final",Comparison!$A:$P,16,FALSE),0)</f>
        <v>0</v>
      </c>
      <c r="L86" s="29">
        <f>IFERROR(VLOOKUP($A86&amp;" - "&amp;"2018"&amp;" - "&amp;L$3&amp;" - Final",Comparison!$A:$P,16,FALSE),0)</f>
        <v>0</v>
      </c>
      <c r="M86" s="29">
        <f>IFERROR(VLOOKUP($A86&amp;" - "&amp;"2018"&amp;" - "&amp;M$3&amp;" - Final",Comparison!$A:$P,16,FALSE),0)</f>
        <v>14</v>
      </c>
      <c r="N86" s="29">
        <f>IFERROR(VLOOKUP($A86&amp;" - "&amp;"2018"&amp;" - "&amp;N$3&amp;" - Final",Comparison!$A:$P,16,FALSE),0)</f>
        <v>0</v>
      </c>
      <c r="O86" s="29">
        <f>IFERROR(VLOOKUP($A86&amp;" - "&amp;"2018"&amp;" - "&amp;O$3&amp;" - Final",Comparison!$A:$P,16,FALSE),0)</f>
        <v>0</v>
      </c>
      <c r="P86" s="29">
        <f>IFERROR(VLOOKUP($A86&amp;" - "&amp;"2018"&amp;" - "&amp;P$3&amp;" - Final",Comparison!$A:$P,16,FALSE),0)</f>
        <v>59</v>
      </c>
      <c r="Q86" s="29">
        <f>IFERROR(VLOOKUP($A86&amp;" - "&amp;"2018"&amp;" - "&amp;Q$3&amp;" - Final",Comparison!$A:$P,16,FALSE),0)</f>
        <v>431</v>
      </c>
    </row>
    <row r="87" spans="1:17" x14ac:dyDescent="0.25">
      <c r="A87" s="2">
        <v>132</v>
      </c>
      <c r="B87" s="5" t="s">
        <v>39</v>
      </c>
      <c r="C87" s="5" t="s">
        <v>111</v>
      </c>
      <c r="D87" s="27">
        <f>VLOOKUP(A87&amp;" - "&amp;"2018 - EU - Final",Comparison!A:O,15,FALSE)</f>
        <v>25508</v>
      </c>
      <c r="E87" s="27">
        <f>VLOOKUP(A87&amp;" - "&amp;"2018 - EU - Final",Comparison!A:O,10,FALSE)</f>
        <v>25508</v>
      </c>
      <c r="F87" s="27">
        <f t="shared" si="4"/>
        <v>0</v>
      </c>
      <c r="G87" s="28">
        <f t="shared" si="5"/>
        <v>0</v>
      </c>
      <c r="H87" s="29">
        <f>IFERROR(VLOOKUP($A87&amp;" - "&amp;"2018"&amp;" - "&amp;H$3&amp;" - Final",Comparison!$A:$P,16,FALSE),0)</f>
        <v>0</v>
      </c>
      <c r="I87" s="29">
        <f>IFERROR(VLOOKUP($A87&amp;" - "&amp;"2018"&amp;" - "&amp;I$3&amp;" - Final",Comparison!$A:$P,16,FALSE),0)</f>
        <v>0</v>
      </c>
      <c r="J87" s="29">
        <f>IFERROR(VLOOKUP($A87&amp;" - "&amp;"2018"&amp;" - "&amp;J$3&amp;" - Final",Comparison!$A:$P,16,FALSE),0)</f>
        <v>0</v>
      </c>
      <c r="K87" s="29">
        <f>IFERROR(VLOOKUP($A87&amp;" - "&amp;"2018"&amp;" - "&amp;K$3&amp;" - Final",Comparison!$A:$P,16,FALSE),0)</f>
        <v>0</v>
      </c>
      <c r="L87" s="29">
        <f>IFERROR(VLOOKUP($A87&amp;" - "&amp;"2018"&amp;" - "&amp;L$3&amp;" - Final",Comparison!$A:$P,16,FALSE),0)</f>
        <v>0</v>
      </c>
      <c r="M87" s="29">
        <f>IFERROR(VLOOKUP($A87&amp;" - "&amp;"2018"&amp;" - "&amp;M$3&amp;" - Final",Comparison!$A:$P,16,FALSE),0)</f>
        <v>0</v>
      </c>
      <c r="N87" s="29">
        <f>IFERROR(VLOOKUP($A87&amp;" - "&amp;"2018"&amp;" - "&amp;N$3&amp;" - Final",Comparison!$A:$P,16,FALSE),0)</f>
        <v>0</v>
      </c>
      <c r="O87" s="29">
        <f>IFERROR(VLOOKUP($A87&amp;" - "&amp;"2018"&amp;" - "&amp;O$3&amp;" - Final",Comparison!$A:$P,16,FALSE),0)</f>
        <v>0</v>
      </c>
      <c r="P87" s="29">
        <f>IFERROR(VLOOKUP($A87&amp;" - "&amp;"2018"&amp;" - "&amp;P$3&amp;" - Final",Comparison!$A:$P,16,FALSE),0)</f>
        <v>0</v>
      </c>
      <c r="Q87" s="29">
        <f>IFERROR(VLOOKUP($A87&amp;" - "&amp;"2018"&amp;" - "&amp;Q$3&amp;" - Final",Comparison!$A:$P,16,FALSE),0)</f>
        <v>0</v>
      </c>
    </row>
    <row r="88" spans="1:17" x14ac:dyDescent="0.25">
      <c r="A88" s="2">
        <v>133</v>
      </c>
      <c r="B88" s="5" t="s">
        <v>39</v>
      </c>
      <c r="C88" s="5" t="s">
        <v>358</v>
      </c>
      <c r="D88" s="27">
        <f>VLOOKUP(A88&amp;" - "&amp;"2018 - EU - Final",Comparison!A:O,15,FALSE)</f>
        <v>0</v>
      </c>
      <c r="E88" s="27">
        <f>VLOOKUP(A88&amp;" - "&amp;"2018 - EU - Final",Comparison!A:O,10,FALSE)</f>
        <v>0</v>
      </c>
      <c r="F88" s="27">
        <f t="shared" si="4"/>
        <v>0</v>
      </c>
      <c r="G88" s="28">
        <f t="shared" si="5"/>
        <v>0</v>
      </c>
      <c r="H88" s="29">
        <f>IFERROR(VLOOKUP($A88&amp;" - "&amp;"2018"&amp;" - "&amp;H$3&amp;" - Final",Comparison!$A:$P,16,FALSE),0)</f>
        <v>0</v>
      </c>
      <c r="I88" s="29">
        <f>IFERROR(VLOOKUP($A88&amp;" - "&amp;"2018"&amp;" - "&amp;I$3&amp;" - Final",Comparison!$A:$P,16,FALSE),0)</f>
        <v>0</v>
      </c>
      <c r="J88" s="29">
        <f>IFERROR(VLOOKUP($A88&amp;" - "&amp;"2018"&amp;" - "&amp;J$3&amp;" - Final",Comparison!$A:$P,16,FALSE),0)</f>
        <v>0</v>
      </c>
      <c r="K88" s="29">
        <f>IFERROR(VLOOKUP($A88&amp;" - "&amp;"2018"&amp;" - "&amp;K$3&amp;" - Final",Comparison!$A:$P,16,FALSE),0)</f>
        <v>0</v>
      </c>
      <c r="L88" s="29">
        <f>IFERROR(VLOOKUP($A88&amp;" - "&amp;"2018"&amp;" - "&amp;L$3&amp;" - Final",Comparison!$A:$P,16,FALSE),0)</f>
        <v>0</v>
      </c>
      <c r="M88" s="29">
        <f>IFERROR(VLOOKUP($A88&amp;" - "&amp;"2018"&amp;" - "&amp;M$3&amp;" - Final",Comparison!$A:$P,16,FALSE),0)</f>
        <v>0</v>
      </c>
      <c r="N88" s="29">
        <f>IFERROR(VLOOKUP($A88&amp;" - "&amp;"2018"&amp;" - "&amp;N$3&amp;" - Final",Comparison!$A:$P,16,FALSE),0)</f>
        <v>0</v>
      </c>
      <c r="O88" s="29">
        <f>IFERROR(VLOOKUP($A88&amp;" - "&amp;"2018"&amp;" - "&amp;O$3&amp;" - Final",Comparison!$A:$P,16,FALSE),0)</f>
        <v>0</v>
      </c>
      <c r="P88" s="29">
        <f>IFERROR(VLOOKUP($A88&amp;" - "&amp;"2018"&amp;" - "&amp;P$3&amp;" - Final",Comparison!$A:$P,16,FALSE),0)</f>
        <v>0</v>
      </c>
      <c r="Q88" s="29">
        <f>IFERROR(VLOOKUP($A88&amp;" - "&amp;"2018"&amp;" - "&amp;Q$3&amp;" - Final",Comparison!$A:$P,16,FALSE),0)</f>
        <v>0</v>
      </c>
    </row>
    <row r="89" spans="1:17" x14ac:dyDescent="0.25">
      <c r="A89" s="2">
        <v>134</v>
      </c>
      <c r="B89" s="5" t="s">
        <v>39</v>
      </c>
      <c r="C89" s="5" t="s">
        <v>102</v>
      </c>
      <c r="D89" s="27">
        <f>VLOOKUP(A89&amp;" - "&amp;"2018 - EU - Final",Comparison!A:O,15,FALSE)</f>
        <v>23792</v>
      </c>
      <c r="E89" s="27">
        <f>VLOOKUP(A89&amp;" - "&amp;"2018 - EU - Final",Comparison!A:O,10,FALSE)</f>
        <v>23792</v>
      </c>
      <c r="F89" s="27">
        <f t="shared" si="4"/>
        <v>0</v>
      </c>
      <c r="G89" s="28">
        <f t="shared" si="5"/>
        <v>0</v>
      </c>
      <c r="H89" s="29">
        <f>IFERROR(VLOOKUP($A89&amp;" - "&amp;"2018"&amp;" - "&amp;H$3&amp;" - Final",Comparison!$A:$P,16,FALSE),0)</f>
        <v>0</v>
      </c>
      <c r="I89" s="29">
        <f>IFERROR(VLOOKUP($A89&amp;" - "&amp;"2018"&amp;" - "&amp;I$3&amp;" - Final",Comparison!$A:$P,16,FALSE),0)</f>
        <v>0</v>
      </c>
      <c r="J89" s="29">
        <f>IFERROR(VLOOKUP($A89&amp;" - "&amp;"2018"&amp;" - "&amp;J$3&amp;" - Final",Comparison!$A:$P,16,FALSE),0)</f>
        <v>0</v>
      </c>
      <c r="K89" s="29">
        <f>IFERROR(VLOOKUP($A89&amp;" - "&amp;"2018"&amp;" - "&amp;K$3&amp;" - Final",Comparison!$A:$P,16,FALSE),0)</f>
        <v>0</v>
      </c>
      <c r="L89" s="29">
        <f>IFERROR(VLOOKUP($A89&amp;" - "&amp;"2018"&amp;" - "&amp;L$3&amp;" - Final",Comparison!$A:$P,16,FALSE),0)</f>
        <v>0</v>
      </c>
      <c r="M89" s="29">
        <f>IFERROR(VLOOKUP($A89&amp;" - "&amp;"2018"&amp;" - "&amp;M$3&amp;" - Final",Comparison!$A:$P,16,FALSE),0)</f>
        <v>0</v>
      </c>
      <c r="N89" s="29">
        <f>IFERROR(VLOOKUP($A89&amp;" - "&amp;"2018"&amp;" - "&amp;N$3&amp;" - Final",Comparison!$A:$P,16,FALSE),0)</f>
        <v>0</v>
      </c>
      <c r="O89" s="29">
        <f>IFERROR(VLOOKUP($A89&amp;" - "&amp;"2018"&amp;" - "&amp;O$3&amp;" - Final",Comparison!$A:$P,16,FALSE),0)</f>
        <v>0</v>
      </c>
      <c r="P89" s="29">
        <f>IFERROR(VLOOKUP($A89&amp;" - "&amp;"2018"&amp;" - "&amp;P$3&amp;" - Final",Comparison!$A:$P,16,FALSE),0)</f>
        <v>0</v>
      </c>
      <c r="Q89" s="29">
        <f>IFERROR(VLOOKUP($A89&amp;" - "&amp;"2018"&amp;" - "&amp;Q$3&amp;" - Final",Comparison!$A:$P,16,FALSE),0)</f>
        <v>0</v>
      </c>
    </row>
    <row r="90" spans="1:17" x14ac:dyDescent="0.25">
      <c r="A90" s="2">
        <v>135</v>
      </c>
      <c r="B90" s="5" t="s">
        <v>39</v>
      </c>
      <c r="C90" s="5" t="s">
        <v>202</v>
      </c>
      <c r="D90" s="27">
        <f>VLOOKUP(A90&amp;" - "&amp;"2018 - EU - Final",Comparison!A:O,15,FALSE)</f>
        <v>11738</v>
      </c>
      <c r="E90" s="27">
        <f>VLOOKUP(A90&amp;" - "&amp;"2018 - EU - Final",Comparison!A:O,10,FALSE)</f>
        <v>11738</v>
      </c>
      <c r="F90" s="27">
        <f t="shared" si="4"/>
        <v>0</v>
      </c>
      <c r="G90" s="28">
        <f t="shared" si="5"/>
        <v>0</v>
      </c>
      <c r="H90" s="29">
        <f>IFERROR(VLOOKUP($A90&amp;" - "&amp;"2018"&amp;" - "&amp;H$3&amp;" - Final",Comparison!$A:$P,16,FALSE),0)</f>
        <v>0</v>
      </c>
      <c r="I90" s="29">
        <f>IFERROR(VLOOKUP($A90&amp;" - "&amp;"2018"&amp;" - "&amp;I$3&amp;" - Final",Comparison!$A:$P,16,FALSE),0)</f>
        <v>0</v>
      </c>
      <c r="J90" s="29">
        <f>IFERROR(VLOOKUP($A90&amp;" - "&amp;"2018"&amp;" - "&amp;J$3&amp;" - Final",Comparison!$A:$P,16,FALSE),0)</f>
        <v>0</v>
      </c>
      <c r="K90" s="29">
        <f>IFERROR(VLOOKUP($A90&amp;" - "&amp;"2018"&amp;" - "&amp;K$3&amp;" - Final",Comparison!$A:$P,16,FALSE),0)</f>
        <v>0</v>
      </c>
      <c r="L90" s="29">
        <f>IFERROR(VLOOKUP($A90&amp;" - "&amp;"2018"&amp;" - "&amp;L$3&amp;" - Final",Comparison!$A:$P,16,FALSE),0)</f>
        <v>0</v>
      </c>
      <c r="M90" s="29">
        <f>IFERROR(VLOOKUP($A90&amp;" - "&amp;"2018"&amp;" - "&amp;M$3&amp;" - Final",Comparison!$A:$P,16,FALSE),0)</f>
        <v>0</v>
      </c>
      <c r="N90" s="29">
        <f>IFERROR(VLOOKUP($A90&amp;" - "&amp;"2018"&amp;" - "&amp;N$3&amp;" - Final",Comparison!$A:$P,16,FALSE),0)</f>
        <v>0</v>
      </c>
      <c r="O90" s="29">
        <f>IFERROR(VLOOKUP($A90&amp;" - "&amp;"2018"&amp;" - "&amp;O$3&amp;" - Final",Comparison!$A:$P,16,FALSE),0)</f>
        <v>0</v>
      </c>
      <c r="P90" s="29">
        <f>IFERROR(VLOOKUP($A90&amp;" - "&amp;"2018"&amp;" - "&amp;P$3&amp;" - Final",Comparison!$A:$P,16,FALSE),0)</f>
        <v>0</v>
      </c>
      <c r="Q90" s="29">
        <f>IFERROR(VLOOKUP($A90&amp;" - "&amp;"2018"&amp;" - "&amp;Q$3&amp;" - Final",Comparison!$A:$P,16,FALSE),0)</f>
        <v>0</v>
      </c>
    </row>
    <row r="91" spans="1:17" x14ac:dyDescent="0.25">
      <c r="A91" s="2">
        <v>136</v>
      </c>
      <c r="B91" s="5" t="s">
        <v>39</v>
      </c>
      <c r="C91" s="5" t="s">
        <v>362</v>
      </c>
      <c r="D91" s="27">
        <f>VLOOKUP(A91&amp;" - "&amp;"2018 - EU - Final",Comparison!A:O,15,FALSE)</f>
        <v>10930</v>
      </c>
      <c r="E91" s="27">
        <f>VLOOKUP(A91&amp;" - "&amp;"2018 - EU - Final",Comparison!A:O,10,FALSE)</f>
        <v>11564</v>
      </c>
      <c r="F91" s="27">
        <f t="shared" si="4"/>
        <v>634</v>
      </c>
      <c r="G91" s="28">
        <f t="shared" si="5"/>
        <v>5.8005489478499546E-2</v>
      </c>
      <c r="H91" s="29">
        <f>IFERROR(VLOOKUP($A91&amp;" - "&amp;"2018"&amp;" - "&amp;H$3&amp;" - Final",Comparison!$A:$P,16,FALSE),0)</f>
        <v>0</v>
      </c>
      <c r="I91" s="29">
        <f>IFERROR(VLOOKUP($A91&amp;" - "&amp;"2018"&amp;" - "&amp;I$3&amp;" - Final",Comparison!$A:$P,16,FALSE),0)</f>
        <v>0</v>
      </c>
      <c r="J91" s="29">
        <f>IFERROR(VLOOKUP($A91&amp;" - "&amp;"2018"&amp;" - "&amp;J$3&amp;" - Final",Comparison!$A:$P,16,FALSE),0)</f>
        <v>5.1535800760982227</v>
      </c>
      <c r="K91" s="29">
        <f>IFERROR(VLOOKUP($A91&amp;" - "&amp;"2018"&amp;" - "&amp;K$3&amp;" - Final",Comparison!$A:$P,16,FALSE),0)</f>
        <v>0</v>
      </c>
      <c r="L91" s="29">
        <f>IFERROR(VLOOKUP($A91&amp;" - "&amp;"2018"&amp;" - "&amp;L$3&amp;" - Final",Comparison!$A:$P,16,FALSE),0)</f>
        <v>8.5527499135247353</v>
      </c>
      <c r="M91" s="29">
        <f>IFERROR(VLOOKUP($A91&amp;" - "&amp;"2018"&amp;" - "&amp;M$3&amp;" - Final",Comparison!$A:$P,16,FALSE),0)</f>
        <v>0</v>
      </c>
      <c r="N91" s="29">
        <f>IFERROR(VLOOKUP($A91&amp;" - "&amp;"2018"&amp;" - "&amp;N$3&amp;" - Final",Comparison!$A:$P,16,FALSE),0)</f>
        <v>0</v>
      </c>
      <c r="O91" s="29">
        <f>IFERROR(VLOOKUP($A91&amp;" - "&amp;"2018"&amp;" - "&amp;O$3&amp;" - Final",Comparison!$A:$P,16,FALSE),0)</f>
        <v>1.3158076790038038</v>
      </c>
      <c r="P91" s="29">
        <f>IFERROR(VLOOKUP($A91&amp;" - "&amp;"2018"&amp;" - "&amp;P$3&amp;" - Final",Comparison!$A:$P,16,FALSE),0)</f>
        <v>0</v>
      </c>
      <c r="Q91" s="29">
        <f>IFERROR(VLOOKUP($A91&amp;" - "&amp;"2018"&amp;" - "&amp;Q$3&amp;" - Final",Comparison!$A:$P,16,FALSE),0)</f>
        <v>618.97786233137413</v>
      </c>
    </row>
    <row r="92" spans="1:17" x14ac:dyDescent="0.25">
      <c r="A92" s="2">
        <v>137</v>
      </c>
      <c r="B92" s="5" t="s">
        <v>39</v>
      </c>
      <c r="C92" s="5" t="s">
        <v>114</v>
      </c>
      <c r="D92" s="27">
        <f>VLOOKUP(A92&amp;" - "&amp;"2018 - EU - Final",Comparison!A:O,15,FALSE)</f>
        <v>3614</v>
      </c>
      <c r="E92" s="27">
        <f>VLOOKUP(A92&amp;" - "&amp;"2018 - EU - Final",Comparison!A:O,10,FALSE)</f>
        <v>3614</v>
      </c>
      <c r="F92" s="27">
        <f t="shared" si="4"/>
        <v>0</v>
      </c>
      <c r="G92" s="28">
        <f t="shared" si="5"/>
        <v>0</v>
      </c>
      <c r="H92" s="29">
        <f>IFERROR(VLOOKUP($A92&amp;" - "&amp;"2018"&amp;" - "&amp;H$3&amp;" - Final",Comparison!$A:$P,16,FALSE),0)</f>
        <v>0</v>
      </c>
      <c r="I92" s="29">
        <f>IFERROR(VLOOKUP($A92&amp;" - "&amp;"2018"&amp;" - "&amp;I$3&amp;" - Final",Comparison!$A:$P,16,FALSE),0)</f>
        <v>0</v>
      </c>
      <c r="J92" s="29">
        <f>IFERROR(VLOOKUP($A92&amp;" - "&amp;"2018"&amp;" - "&amp;J$3&amp;" - Final",Comparison!$A:$P,16,FALSE),0)</f>
        <v>0</v>
      </c>
      <c r="K92" s="29">
        <f>IFERROR(VLOOKUP($A92&amp;" - "&amp;"2018"&amp;" - "&amp;K$3&amp;" - Final",Comparison!$A:$P,16,FALSE),0)</f>
        <v>0</v>
      </c>
      <c r="L92" s="29">
        <f>IFERROR(VLOOKUP($A92&amp;" - "&amp;"2018"&amp;" - "&amp;L$3&amp;" - Final",Comparison!$A:$P,16,FALSE),0)</f>
        <v>0</v>
      </c>
      <c r="M92" s="29">
        <f>IFERROR(VLOOKUP($A92&amp;" - "&amp;"2018"&amp;" - "&amp;M$3&amp;" - Final",Comparison!$A:$P,16,FALSE),0)</f>
        <v>0</v>
      </c>
      <c r="N92" s="29">
        <f>IFERROR(VLOOKUP($A92&amp;" - "&amp;"2018"&amp;" - "&amp;N$3&amp;" - Final",Comparison!$A:$P,16,FALSE),0)</f>
        <v>0</v>
      </c>
      <c r="O92" s="29">
        <f>IFERROR(VLOOKUP($A92&amp;" - "&amp;"2018"&amp;" - "&amp;O$3&amp;" - Final",Comparison!$A:$P,16,FALSE),0)</f>
        <v>0</v>
      </c>
      <c r="P92" s="29">
        <f>IFERROR(VLOOKUP($A92&amp;" - "&amp;"2018"&amp;" - "&amp;P$3&amp;" - Final",Comparison!$A:$P,16,FALSE),0)</f>
        <v>0</v>
      </c>
      <c r="Q92" s="29">
        <f>IFERROR(VLOOKUP($A92&amp;" - "&amp;"2018"&amp;" - "&amp;Q$3&amp;" - Final",Comparison!$A:$P,16,FALSE),0)</f>
        <v>0</v>
      </c>
    </row>
    <row r="93" spans="1:17" x14ac:dyDescent="0.25">
      <c r="A93" s="2">
        <v>138</v>
      </c>
      <c r="B93" s="5" t="s">
        <v>39</v>
      </c>
      <c r="C93" s="5" t="s">
        <v>365</v>
      </c>
      <c r="D93" s="27">
        <f>VLOOKUP(A93&amp;" - "&amp;"2018 - EU - Final",Comparison!A:O,15,FALSE)</f>
        <v>381</v>
      </c>
      <c r="E93" s="27">
        <f>VLOOKUP(A93&amp;" - "&amp;"2018 - EU - Final",Comparison!A:O,10,FALSE)</f>
        <v>381</v>
      </c>
      <c r="F93" s="27">
        <f t="shared" si="4"/>
        <v>0</v>
      </c>
      <c r="G93" s="28">
        <f t="shared" si="5"/>
        <v>0</v>
      </c>
      <c r="H93" s="29">
        <f>IFERROR(VLOOKUP($A93&amp;" - "&amp;"2018"&amp;" - "&amp;H$3&amp;" - Final",Comparison!$A:$P,16,FALSE),0)</f>
        <v>0</v>
      </c>
      <c r="I93" s="29">
        <f>IFERROR(VLOOKUP($A93&amp;" - "&amp;"2018"&amp;" - "&amp;I$3&amp;" - Final",Comparison!$A:$P,16,FALSE),0)</f>
        <v>0</v>
      </c>
      <c r="J93" s="29">
        <f>IFERROR(VLOOKUP($A93&amp;" - "&amp;"2018"&amp;" - "&amp;J$3&amp;" - Final",Comparison!$A:$P,16,FALSE),0)</f>
        <v>0</v>
      </c>
      <c r="K93" s="29">
        <f>IFERROR(VLOOKUP($A93&amp;" - "&amp;"2018"&amp;" - "&amp;K$3&amp;" - Final",Comparison!$A:$P,16,FALSE),0)</f>
        <v>0</v>
      </c>
      <c r="L93" s="29">
        <f>IFERROR(VLOOKUP($A93&amp;" - "&amp;"2018"&amp;" - "&amp;L$3&amp;" - Final",Comparison!$A:$P,16,FALSE),0)</f>
        <v>0</v>
      </c>
      <c r="M93" s="29">
        <f>IFERROR(VLOOKUP($A93&amp;" - "&amp;"2018"&amp;" - "&amp;M$3&amp;" - Final",Comparison!$A:$P,16,FALSE),0)</f>
        <v>0</v>
      </c>
      <c r="N93" s="29">
        <f>IFERROR(VLOOKUP($A93&amp;" - "&amp;"2018"&amp;" - "&amp;N$3&amp;" - Final",Comparison!$A:$P,16,FALSE),0)</f>
        <v>0</v>
      </c>
      <c r="O93" s="29">
        <f>IFERROR(VLOOKUP($A93&amp;" - "&amp;"2018"&amp;" - "&amp;O$3&amp;" - Final",Comparison!$A:$P,16,FALSE),0)</f>
        <v>0</v>
      </c>
      <c r="P93" s="29">
        <f>IFERROR(VLOOKUP($A93&amp;" - "&amp;"2018"&amp;" - "&amp;P$3&amp;" - Final",Comparison!$A:$P,16,FALSE),0)</f>
        <v>0</v>
      </c>
      <c r="Q93" s="29">
        <f>IFERROR(VLOOKUP($A93&amp;" - "&amp;"2018"&amp;" - "&amp;Q$3&amp;" - Final",Comparison!$A:$P,16,FALSE),0)</f>
        <v>0</v>
      </c>
    </row>
    <row r="94" spans="1:17" x14ac:dyDescent="0.25">
      <c r="A94" s="2">
        <v>140</v>
      </c>
      <c r="B94" s="5" t="s">
        <v>57</v>
      </c>
      <c r="C94" s="5" t="s">
        <v>369</v>
      </c>
      <c r="D94" s="27">
        <f>VLOOKUP(A94&amp;" - "&amp;"2018 - EU - Final",Comparison!A:O,15,FALSE)</f>
        <v>55000</v>
      </c>
      <c r="E94" s="27">
        <f>VLOOKUP(A94&amp;" - "&amp;"2018 - EU - Final",Comparison!A:O,10,FALSE)</f>
        <v>55000</v>
      </c>
      <c r="F94" s="27">
        <f t="shared" si="4"/>
        <v>0</v>
      </c>
      <c r="G94" s="28">
        <f t="shared" si="5"/>
        <v>0</v>
      </c>
      <c r="H94" s="29">
        <f>IFERROR(VLOOKUP($A94&amp;" - "&amp;"2018"&amp;" - "&amp;H$3&amp;" - Final",Comparison!$A:$P,16,FALSE),0)</f>
        <v>0</v>
      </c>
      <c r="I94" s="29">
        <f>IFERROR(VLOOKUP($A94&amp;" - "&amp;"2018"&amp;" - "&amp;I$3&amp;" - Final",Comparison!$A:$P,16,FALSE),0)</f>
        <v>0</v>
      </c>
      <c r="J94" s="29">
        <f>IFERROR(VLOOKUP($A94&amp;" - "&amp;"2018"&amp;" - "&amp;J$3&amp;" - Final",Comparison!$A:$P,16,FALSE),0)</f>
        <v>0</v>
      </c>
      <c r="K94" s="29">
        <f>IFERROR(VLOOKUP($A94&amp;" - "&amp;"2018"&amp;" - "&amp;K$3&amp;" - Final",Comparison!$A:$P,16,FALSE),0)</f>
        <v>0</v>
      </c>
      <c r="L94" s="29">
        <f>IFERROR(VLOOKUP($A94&amp;" - "&amp;"2018"&amp;" - "&amp;L$3&amp;" - Final",Comparison!$A:$P,16,FALSE),0)</f>
        <v>0</v>
      </c>
      <c r="M94" s="29">
        <f>IFERROR(VLOOKUP($A94&amp;" - "&amp;"2018"&amp;" - "&amp;M$3&amp;" - Final",Comparison!$A:$P,16,FALSE),0)</f>
        <v>0</v>
      </c>
      <c r="N94" s="29">
        <f>IFERROR(VLOOKUP($A94&amp;" - "&amp;"2018"&amp;" - "&amp;N$3&amp;" - Final",Comparison!$A:$P,16,FALSE),0)</f>
        <v>0</v>
      </c>
      <c r="O94" s="29">
        <f>IFERROR(VLOOKUP($A94&amp;" - "&amp;"2018"&amp;" - "&amp;O$3&amp;" - Final",Comparison!$A:$P,16,FALSE),0)</f>
        <v>0</v>
      </c>
      <c r="P94" s="29">
        <f>IFERROR(VLOOKUP($A94&amp;" - "&amp;"2018"&amp;" - "&amp;P$3&amp;" - Final",Comparison!$A:$P,16,FALSE),0)</f>
        <v>0</v>
      </c>
      <c r="Q94" s="29">
        <f>IFERROR(VLOOKUP($A94&amp;" - "&amp;"2018"&amp;" - "&amp;Q$3&amp;" - Final",Comparison!$A:$P,16,FALSE),0)</f>
        <v>0</v>
      </c>
    </row>
    <row r="95" spans="1:17" x14ac:dyDescent="0.25">
      <c r="A95" s="2">
        <v>149</v>
      </c>
      <c r="B95" s="5" t="s">
        <v>49</v>
      </c>
      <c r="C95" s="5" t="s">
        <v>190</v>
      </c>
      <c r="D95" s="27">
        <f>VLOOKUP(A95&amp;" - "&amp;"2018 - EU - Final",Comparison!A:O,15,FALSE)</f>
        <v>1793</v>
      </c>
      <c r="E95" s="27">
        <f>VLOOKUP(A95&amp;" - "&amp;"2018 - EU - Final",Comparison!A:O,10,FALSE)</f>
        <v>1793</v>
      </c>
      <c r="F95" s="27">
        <f t="shared" si="4"/>
        <v>0</v>
      </c>
      <c r="G95" s="28">
        <f t="shared" si="5"/>
        <v>0</v>
      </c>
      <c r="H95" s="29">
        <f>IFERROR(VLOOKUP($A95&amp;" - "&amp;"2018"&amp;" - "&amp;H$3&amp;" - Final",Comparison!$A:$P,16,FALSE),0)</f>
        <v>0</v>
      </c>
      <c r="I95" s="29">
        <f>IFERROR(VLOOKUP($A95&amp;" - "&amp;"2018"&amp;" - "&amp;I$3&amp;" - Final",Comparison!$A:$P,16,FALSE),0)</f>
        <v>0</v>
      </c>
      <c r="J95" s="29">
        <f>IFERROR(VLOOKUP($A95&amp;" - "&amp;"2018"&amp;" - "&amp;J$3&amp;" - Final",Comparison!$A:$P,16,FALSE),0)</f>
        <v>0</v>
      </c>
      <c r="K95" s="29">
        <f>IFERROR(VLOOKUP($A95&amp;" - "&amp;"2018"&amp;" - "&amp;K$3&amp;" - Final",Comparison!$A:$P,16,FALSE),0)</f>
        <v>0</v>
      </c>
      <c r="L95" s="29">
        <f>IFERROR(VLOOKUP($A95&amp;" - "&amp;"2018"&amp;" - "&amp;L$3&amp;" - Final",Comparison!$A:$P,16,FALSE),0)</f>
        <v>0</v>
      </c>
      <c r="M95" s="29">
        <f>IFERROR(VLOOKUP($A95&amp;" - "&amp;"2018"&amp;" - "&amp;M$3&amp;" - Final",Comparison!$A:$P,16,FALSE),0)</f>
        <v>0</v>
      </c>
      <c r="N95" s="29">
        <f>IFERROR(VLOOKUP($A95&amp;" - "&amp;"2018"&amp;" - "&amp;N$3&amp;" - Final",Comparison!$A:$P,16,FALSE),0)</f>
        <v>0</v>
      </c>
      <c r="O95" s="29">
        <f>IFERROR(VLOOKUP($A95&amp;" - "&amp;"2018"&amp;" - "&amp;O$3&amp;" - Final",Comparison!$A:$P,16,FALSE),0)</f>
        <v>0</v>
      </c>
      <c r="P95" s="29">
        <f>IFERROR(VLOOKUP($A95&amp;" - "&amp;"2018"&amp;" - "&amp;P$3&amp;" - Final",Comparison!$A:$P,16,FALSE),0)</f>
        <v>0</v>
      </c>
      <c r="Q95" s="29">
        <f>IFERROR(VLOOKUP($A95&amp;" - "&amp;"2018"&amp;" - "&amp;Q$3&amp;" - Final",Comparison!$A:$P,16,FALSE),0)</f>
        <v>0</v>
      </c>
    </row>
    <row r="96" spans="1:17" x14ac:dyDescent="0.25">
      <c r="A96" s="2">
        <v>150</v>
      </c>
      <c r="B96" s="5" t="s">
        <v>49</v>
      </c>
      <c r="C96" s="5" t="s">
        <v>378</v>
      </c>
      <c r="D96" s="27">
        <f>VLOOKUP(A96&amp;" - "&amp;"2018 - EU - Final",Comparison!A:O,15,FALSE)</f>
        <v>78967.771475033485</v>
      </c>
      <c r="E96" s="27">
        <f>VLOOKUP(A96&amp;" - "&amp;"2018 - EU - Final",Comparison!A:O,10,FALSE)</f>
        <v>102906</v>
      </c>
      <c r="F96" s="27">
        <f t="shared" si="4"/>
        <v>23938.228524966515</v>
      </c>
      <c r="G96" s="28">
        <f t="shared" si="5"/>
        <v>0.3031392184156399</v>
      </c>
      <c r="H96" s="29">
        <f>IFERROR(VLOOKUP($A96&amp;" - "&amp;"2018"&amp;" - "&amp;H$3&amp;" - Final",Comparison!$A:$P,16,FALSE),0)</f>
        <v>1473.1969102735793</v>
      </c>
      <c r="I96" s="29">
        <f>IFERROR(VLOOKUP($A96&amp;" - "&amp;"2018"&amp;" - "&amp;I$3&amp;" - Final",Comparison!$A:$P,16,FALSE),0)</f>
        <v>4787.599180536954</v>
      </c>
      <c r="J96" s="29">
        <f>IFERROR(VLOOKUP($A96&amp;" - "&amp;"2018"&amp;" - "&amp;J$3&amp;" - Final",Comparison!$A:$P,16,FALSE),0)</f>
        <v>276.35527070977616</v>
      </c>
      <c r="K96" s="29">
        <f>IFERROR(VLOOKUP($A96&amp;" - "&amp;"2018"&amp;" - "&amp;K$3&amp;" - Final",Comparison!$A:$P,16,FALSE),0)</f>
        <v>1381.0784867036537</v>
      </c>
      <c r="L96" s="29">
        <f>IFERROR(VLOOKUP($A96&amp;" - "&amp;"2018"&amp;" - "&amp;L$3&amp;" - Final",Comparison!$A:$P,16,FALSE),0)</f>
        <v>0</v>
      </c>
      <c r="M96" s="29">
        <f>IFERROR(VLOOKUP($A96&amp;" - "&amp;"2018"&amp;" - "&amp;M$3&amp;" - Final",Comparison!$A:$P,16,FALSE),0)</f>
        <v>9206.724666794209</v>
      </c>
      <c r="N96" s="29">
        <f>IFERROR(VLOOKUP($A96&amp;" - "&amp;"2018"&amp;" - "&amp;N$3&amp;" - Final",Comparison!$A:$P,16,FALSE),0)</f>
        <v>0</v>
      </c>
      <c r="O96" s="29">
        <f>IFERROR(VLOOKUP($A96&amp;" - "&amp;"2018"&amp;" - "&amp;O$3&amp;" - Final",Comparison!$A:$P,16,FALSE),0)</f>
        <v>0</v>
      </c>
      <c r="P96" s="29">
        <f>IFERROR(VLOOKUP($A96&amp;" - "&amp;"2018"&amp;" - "&amp;P$3&amp;" - Final",Comparison!$A:$P,16,FALSE),0)</f>
        <v>0</v>
      </c>
      <c r="Q96" s="29">
        <f>IFERROR(VLOOKUP($A96&amp;" - "&amp;"2018"&amp;" - "&amp;Q$3&amp;" - Final",Comparison!$A:$P,16,FALSE),0)</f>
        <v>6813.2740099483453</v>
      </c>
    </row>
    <row r="97" spans="1:17" x14ac:dyDescent="0.25">
      <c r="A97" s="2">
        <v>152</v>
      </c>
      <c r="B97" s="5" t="s">
        <v>49</v>
      </c>
      <c r="C97" s="5" t="s">
        <v>212</v>
      </c>
      <c r="D97" s="27">
        <f>VLOOKUP(A97&amp;" - "&amp;"2018 - EU - Final",Comparison!A:O,15,FALSE)</f>
        <v>24</v>
      </c>
      <c r="E97" s="27">
        <f>VLOOKUP(A97&amp;" - "&amp;"2018 - EU - Final",Comparison!A:O,10,FALSE)</f>
        <v>74</v>
      </c>
      <c r="F97" s="27">
        <f t="shared" si="4"/>
        <v>50</v>
      </c>
      <c r="G97" s="28">
        <f t="shared" si="5"/>
        <v>2.0833333333333335</v>
      </c>
      <c r="H97" s="29">
        <f>IFERROR(VLOOKUP($A97&amp;" - "&amp;"2018"&amp;" - "&amp;H$3&amp;" - Final",Comparison!$A:$P,16,FALSE),0)</f>
        <v>0</v>
      </c>
      <c r="I97" s="29">
        <f>IFERROR(VLOOKUP($A97&amp;" - "&amp;"2018"&amp;" - "&amp;I$3&amp;" - Final",Comparison!$A:$P,16,FALSE),0)</f>
        <v>0</v>
      </c>
      <c r="J97" s="29">
        <f>IFERROR(VLOOKUP($A97&amp;" - "&amp;"2018"&amp;" - "&amp;J$3&amp;" - Final",Comparison!$A:$P,16,FALSE),0)</f>
        <v>7.4324324324324325</v>
      </c>
      <c r="K97" s="29">
        <f>IFERROR(VLOOKUP($A97&amp;" - "&amp;"2018"&amp;" - "&amp;K$3&amp;" - Final",Comparison!$A:$P,16,FALSE),0)</f>
        <v>0</v>
      </c>
      <c r="L97" s="29">
        <f>IFERROR(VLOOKUP($A97&amp;" - "&amp;"2018"&amp;" - "&amp;L$3&amp;" - Final",Comparison!$A:$P,16,FALSE),0)</f>
        <v>42.567567567567565</v>
      </c>
      <c r="M97" s="29">
        <f>IFERROR(VLOOKUP($A97&amp;" - "&amp;"2018"&amp;" - "&amp;M$3&amp;" - Final",Comparison!$A:$P,16,FALSE),0)</f>
        <v>0</v>
      </c>
      <c r="N97" s="29">
        <f>IFERROR(VLOOKUP($A97&amp;" - "&amp;"2018"&amp;" - "&amp;N$3&amp;" - Final",Comparison!$A:$P,16,FALSE),0)</f>
        <v>0</v>
      </c>
      <c r="O97" s="29">
        <f>IFERROR(VLOOKUP($A97&amp;" - "&amp;"2018"&amp;" - "&amp;O$3&amp;" - Final",Comparison!$A:$P,16,FALSE),0)</f>
        <v>0</v>
      </c>
      <c r="P97" s="29">
        <f>IFERROR(VLOOKUP($A97&amp;" - "&amp;"2018"&amp;" - "&amp;P$3&amp;" - Final",Comparison!$A:$P,16,FALSE),0)</f>
        <v>0</v>
      </c>
      <c r="Q97" s="29">
        <f>IFERROR(VLOOKUP($A97&amp;" - "&amp;"2018"&amp;" - "&amp;Q$3&amp;" - Final",Comparison!$A:$P,16,FALSE),0)</f>
        <v>0</v>
      </c>
    </row>
    <row r="98" spans="1:17" x14ac:dyDescent="0.25">
      <c r="A98" s="2">
        <v>153</v>
      </c>
      <c r="B98" s="5" t="s">
        <v>49</v>
      </c>
      <c r="C98" s="5" t="s">
        <v>382</v>
      </c>
      <c r="D98" s="27">
        <f>VLOOKUP(A98&amp;" - "&amp;"2018 - EU - Final",Comparison!A:O,15,FALSE)</f>
        <v>10036</v>
      </c>
      <c r="E98" s="27">
        <f>VLOOKUP(A98&amp;" - "&amp;"2018 - EU - Final",Comparison!A:O,10,FALSE)</f>
        <v>10360</v>
      </c>
      <c r="F98" s="27">
        <f t="shared" si="4"/>
        <v>324</v>
      </c>
      <c r="G98" s="28">
        <f t="shared" si="5"/>
        <v>3.2283778397768033E-2</v>
      </c>
      <c r="H98" s="29">
        <f>IFERROR(VLOOKUP($A98&amp;" - "&amp;"2018"&amp;" - "&amp;H$3&amp;" - Final",Comparison!$A:$P,16,FALSE),0)</f>
        <v>53.009652509652369</v>
      </c>
      <c r="I98" s="29">
        <f>IFERROR(VLOOKUP($A98&amp;" - "&amp;"2018"&amp;" - "&amp;I$3&amp;" - Final",Comparison!$A:$P,16,FALSE),0)</f>
        <v>0</v>
      </c>
      <c r="J98" s="29">
        <f>IFERROR(VLOOKUP($A98&amp;" - "&amp;"2018"&amp;" - "&amp;J$3&amp;" - Final",Comparison!$A:$P,16,FALSE),0)</f>
        <v>176.73011583011612</v>
      </c>
      <c r="K98" s="29">
        <f>IFERROR(VLOOKUP($A98&amp;" - "&amp;"2018"&amp;" - "&amp;K$3&amp;" - Final",Comparison!$A:$P,16,FALSE),0)</f>
        <v>0</v>
      </c>
      <c r="L98" s="29">
        <f>IFERROR(VLOOKUP($A98&amp;" - "&amp;"2018"&amp;" - "&amp;L$3&amp;" - Final",Comparison!$A:$P,16,FALSE),0)</f>
        <v>0</v>
      </c>
      <c r="M98" s="29">
        <f>IFERROR(VLOOKUP($A98&amp;" - "&amp;"2018"&amp;" - "&amp;M$3&amp;" - Final",Comparison!$A:$P,16,FALSE),0)</f>
        <v>0</v>
      </c>
      <c r="N98" s="29">
        <f>IFERROR(VLOOKUP($A98&amp;" - "&amp;"2018"&amp;" - "&amp;N$3&amp;" - Final",Comparison!$A:$P,16,FALSE),0)</f>
        <v>0</v>
      </c>
      <c r="O98" s="29">
        <f>IFERROR(VLOOKUP($A98&amp;" - "&amp;"2018"&amp;" - "&amp;O$3&amp;" - Final",Comparison!$A:$P,16,FALSE),0)</f>
        <v>0</v>
      </c>
      <c r="P98" s="29">
        <f>IFERROR(VLOOKUP($A98&amp;" - "&amp;"2018"&amp;" - "&amp;P$3&amp;" - Final",Comparison!$A:$P,16,FALSE),0)</f>
        <v>0</v>
      </c>
      <c r="Q98" s="29">
        <f>IFERROR(VLOOKUP($A98&amp;" - "&amp;"2018"&amp;" - "&amp;Q$3&amp;" - Final",Comparison!$A:$P,16,FALSE),0)</f>
        <v>94.260231660231511</v>
      </c>
    </row>
    <row r="99" spans="1:17" x14ac:dyDescent="0.25">
      <c r="A99" s="2">
        <v>154</v>
      </c>
      <c r="B99" s="5" t="s">
        <v>49</v>
      </c>
      <c r="C99" s="5" t="s">
        <v>218</v>
      </c>
      <c r="D99" s="27">
        <f>VLOOKUP(A99&amp;" - "&amp;"2018 - EU - Final",Comparison!A:O,15,FALSE)</f>
        <v>511</v>
      </c>
      <c r="E99" s="27">
        <f>VLOOKUP(A99&amp;" - "&amp;"2018 - EU - Final",Comparison!A:O,10,FALSE)</f>
        <v>511</v>
      </c>
      <c r="F99" s="27">
        <f t="shared" ref="F99:F127" si="6">IF(E99-D99&lt;0,0,E99-D99)</f>
        <v>0</v>
      </c>
      <c r="G99" s="28">
        <f t="shared" ref="G99:G128" si="7">IFERROR(F99/D99,0)</f>
        <v>0</v>
      </c>
      <c r="H99" s="29">
        <f>IFERROR(VLOOKUP($A99&amp;" - "&amp;"2018"&amp;" - "&amp;H$3&amp;" - Final",Comparison!$A:$P,16,FALSE),0)</f>
        <v>0</v>
      </c>
      <c r="I99" s="29">
        <f>IFERROR(VLOOKUP($A99&amp;" - "&amp;"2018"&amp;" - "&amp;I$3&amp;" - Final",Comparison!$A:$P,16,FALSE),0)</f>
        <v>0</v>
      </c>
      <c r="J99" s="29">
        <f>IFERROR(VLOOKUP($A99&amp;" - "&amp;"2018"&amp;" - "&amp;J$3&amp;" - Final",Comparison!$A:$P,16,FALSE),0)</f>
        <v>0</v>
      </c>
      <c r="K99" s="29">
        <f>IFERROR(VLOOKUP($A99&amp;" - "&amp;"2018"&amp;" - "&amp;K$3&amp;" - Final",Comparison!$A:$P,16,FALSE),0)</f>
        <v>0</v>
      </c>
      <c r="L99" s="29">
        <f>IFERROR(VLOOKUP($A99&amp;" - "&amp;"2018"&amp;" - "&amp;L$3&amp;" - Final",Comparison!$A:$P,16,FALSE),0)</f>
        <v>0</v>
      </c>
      <c r="M99" s="29">
        <f>IFERROR(VLOOKUP($A99&amp;" - "&amp;"2018"&amp;" - "&amp;M$3&amp;" - Final",Comparison!$A:$P,16,FALSE),0)</f>
        <v>0</v>
      </c>
      <c r="N99" s="29">
        <f>IFERROR(VLOOKUP($A99&amp;" - "&amp;"2018"&amp;" - "&amp;N$3&amp;" - Final",Comparison!$A:$P,16,FALSE),0)</f>
        <v>0</v>
      </c>
      <c r="O99" s="29">
        <f>IFERROR(VLOOKUP($A99&amp;" - "&amp;"2018"&amp;" - "&amp;O$3&amp;" - Final",Comparison!$A:$P,16,FALSE),0)</f>
        <v>0</v>
      </c>
      <c r="P99" s="29">
        <f>IFERROR(VLOOKUP($A99&amp;" - "&amp;"2018"&amp;" - "&amp;P$3&amp;" - Final",Comparison!$A:$P,16,FALSE),0)</f>
        <v>0</v>
      </c>
      <c r="Q99" s="29">
        <f>IFERROR(VLOOKUP($A99&amp;" - "&amp;"2018"&amp;" - "&amp;Q$3&amp;" - Final",Comparison!$A:$P,16,FALSE),0)</f>
        <v>0</v>
      </c>
    </row>
    <row r="100" spans="1:17" x14ac:dyDescent="0.25">
      <c r="A100" s="2">
        <v>155</v>
      </c>
      <c r="B100" s="5" t="s">
        <v>49</v>
      </c>
      <c r="C100" s="5" t="s">
        <v>205</v>
      </c>
      <c r="D100" s="27">
        <f>VLOOKUP(A100&amp;" - "&amp;"2018 - EU - Final",Comparison!A:O,15,FALSE)</f>
        <v>0</v>
      </c>
      <c r="E100" s="27">
        <f>VLOOKUP(A100&amp;" - "&amp;"2018 - EU - Final",Comparison!A:O,10,FALSE)</f>
        <v>128</v>
      </c>
      <c r="F100" s="27">
        <f t="shared" si="6"/>
        <v>128</v>
      </c>
      <c r="G100" s="28">
        <f t="shared" si="7"/>
        <v>0</v>
      </c>
      <c r="H100" s="29">
        <f>IFERROR(VLOOKUP($A100&amp;" - "&amp;"2018"&amp;" - "&amp;H$3&amp;" - Final",Comparison!$A:$P,16,FALSE),0)</f>
        <v>8</v>
      </c>
      <c r="I100" s="29">
        <f>IFERROR(VLOOKUP($A100&amp;" - "&amp;"2018"&amp;" - "&amp;I$3&amp;" - Final",Comparison!$A:$P,16,FALSE),0)</f>
        <v>0</v>
      </c>
      <c r="J100" s="29">
        <f>IFERROR(VLOOKUP($A100&amp;" - "&amp;"2018"&amp;" - "&amp;J$3&amp;" - Final",Comparison!$A:$P,16,FALSE),0)</f>
        <v>16</v>
      </c>
      <c r="K100" s="29">
        <f>IFERROR(VLOOKUP($A100&amp;" - "&amp;"2018"&amp;" - "&amp;K$3&amp;" - Final",Comparison!$A:$P,16,FALSE),0)</f>
        <v>0</v>
      </c>
      <c r="L100" s="29">
        <f>IFERROR(VLOOKUP($A100&amp;" - "&amp;"2018"&amp;" - "&amp;L$3&amp;" - Final",Comparison!$A:$P,16,FALSE),0)</f>
        <v>56</v>
      </c>
      <c r="M100" s="29">
        <f>IFERROR(VLOOKUP($A100&amp;" - "&amp;"2018"&amp;" - "&amp;M$3&amp;" - Final",Comparison!$A:$P,16,FALSE),0)</f>
        <v>32</v>
      </c>
      <c r="N100" s="29">
        <f>IFERROR(VLOOKUP($A100&amp;" - "&amp;"2018"&amp;" - "&amp;N$3&amp;" - Final",Comparison!$A:$P,16,FALSE),0)</f>
        <v>0</v>
      </c>
      <c r="O100" s="29">
        <f>IFERROR(VLOOKUP($A100&amp;" - "&amp;"2018"&amp;" - "&amp;O$3&amp;" - Final",Comparison!$A:$P,16,FALSE),0)</f>
        <v>0</v>
      </c>
      <c r="P100" s="29">
        <f>IFERROR(VLOOKUP($A100&amp;" - "&amp;"2018"&amp;" - "&amp;P$3&amp;" - Final",Comparison!$A:$P,16,FALSE),0)</f>
        <v>0</v>
      </c>
      <c r="Q100" s="29">
        <f>IFERROR(VLOOKUP($A100&amp;" - "&amp;"2018"&amp;" - "&amp;Q$3&amp;" - Final",Comparison!$A:$P,16,FALSE),0)</f>
        <v>16</v>
      </c>
    </row>
    <row r="101" spans="1:17" x14ac:dyDescent="0.25">
      <c r="A101" s="2">
        <v>156</v>
      </c>
      <c r="B101" s="5" t="s">
        <v>49</v>
      </c>
      <c r="C101" s="5" t="s">
        <v>387</v>
      </c>
      <c r="D101" s="27">
        <f>VLOOKUP(A101&amp;" - "&amp;"2018 - EU - Final",Comparison!A:O,15,FALSE)</f>
        <v>194</v>
      </c>
      <c r="E101" s="27">
        <f>VLOOKUP(A101&amp;" - "&amp;"2018 - EU - Final",Comparison!A:O,10,FALSE)</f>
        <v>395</v>
      </c>
      <c r="F101" s="27">
        <f t="shared" si="6"/>
        <v>201</v>
      </c>
      <c r="G101" s="28">
        <f t="shared" si="7"/>
        <v>1.0360824742268042</v>
      </c>
      <c r="H101" s="29">
        <f>IFERROR(VLOOKUP($A101&amp;" - "&amp;"2018"&amp;" - "&amp;H$3&amp;" - Final",Comparison!$A:$P,16,FALSE),0)</f>
        <v>0</v>
      </c>
      <c r="I101" s="29">
        <f>IFERROR(VLOOKUP($A101&amp;" - "&amp;"2018"&amp;" - "&amp;I$3&amp;" - Final",Comparison!$A:$P,16,FALSE),0)</f>
        <v>0</v>
      </c>
      <c r="J101" s="29">
        <f>IFERROR(VLOOKUP($A101&amp;" - "&amp;"2018"&amp;" - "&amp;J$3&amp;" - Final",Comparison!$A:$P,16,FALSE),0)</f>
        <v>133.83037974683543</v>
      </c>
      <c r="K101" s="29">
        <f>IFERROR(VLOOKUP($A101&amp;" - "&amp;"2018"&amp;" - "&amp;K$3&amp;" - Final",Comparison!$A:$P,16,FALSE),0)</f>
        <v>0</v>
      </c>
      <c r="L101" s="29">
        <f>IFERROR(VLOOKUP($A101&amp;" - "&amp;"2018"&amp;" - "&amp;L$3&amp;" - Final",Comparison!$A:$P,16,FALSE),0)</f>
        <v>0</v>
      </c>
      <c r="M101" s="29">
        <f>IFERROR(VLOOKUP($A101&amp;" - "&amp;"2018"&amp;" - "&amp;M$3&amp;" - Final",Comparison!$A:$P,16,FALSE),0)</f>
        <v>0</v>
      </c>
      <c r="N101" s="29">
        <f>IFERROR(VLOOKUP($A101&amp;" - "&amp;"2018"&amp;" - "&amp;N$3&amp;" - Final",Comparison!$A:$P,16,FALSE),0)</f>
        <v>33.584810126582276</v>
      </c>
      <c r="O101" s="29">
        <f>IFERROR(VLOOKUP($A101&amp;" - "&amp;"2018"&amp;" - "&amp;O$3&amp;" - Final",Comparison!$A:$P,16,FALSE),0)</f>
        <v>33.584810126582276</v>
      </c>
      <c r="P101" s="29">
        <f>IFERROR(VLOOKUP($A101&amp;" - "&amp;"2018"&amp;" - "&amp;P$3&amp;" - Final",Comparison!$A:$P,16,FALSE),0)</f>
        <v>0</v>
      </c>
      <c r="Q101" s="29">
        <f>IFERROR(VLOOKUP($A101&amp;" - "&amp;"2018"&amp;" - "&amp;Q$3&amp;" - Final",Comparison!$A:$P,16,FALSE),0)</f>
        <v>0</v>
      </c>
    </row>
    <row r="102" spans="1:17" x14ac:dyDescent="0.25">
      <c r="A102" s="2">
        <v>249</v>
      </c>
      <c r="B102" s="5" t="s">
        <v>49</v>
      </c>
      <c r="C102" s="5" t="s">
        <v>182</v>
      </c>
      <c r="D102" s="27">
        <f>VLOOKUP(A102&amp;" - "&amp;"2018 - EU - Final",Comparison!A:O,15,FALSE)</f>
        <v>11126.976914737581</v>
      </c>
      <c r="E102" s="27">
        <f>VLOOKUP(A102&amp;" - "&amp;"2018 - EU - Final",Comparison!A:O,10,FALSE)</f>
        <v>14500</v>
      </c>
      <c r="F102" s="27">
        <f t="shared" si="6"/>
        <v>3373.023085262419</v>
      </c>
      <c r="G102" s="28">
        <f t="shared" si="7"/>
        <v>0.30313921841563995</v>
      </c>
      <c r="H102" s="29">
        <f>IFERROR(VLOOKUP($A102&amp;" - "&amp;"2018"&amp;" - "&amp;H$3&amp;" - Final",Comparison!$A:$P,16,FALSE),0)</f>
        <v>20.70338307505898</v>
      </c>
      <c r="I102" s="29">
        <f>IFERROR(VLOOKUP($A102&amp;" - "&amp;"2018"&amp;" - "&amp;I$3&amp;" - Final",Comparison!$A:$P,16,FALSE),0)</f>
        <v>2679.8086856705559</v>
      </c>
      <c r="J102" s="29">
        <f>IFERROR(VLOOKUP($A102&amp;" - "&amp;"2018"&amp;" - "&amp;J$3&amp;" - Final",Comparison!$A:$P,16,FALSE),0)</f>
        <v>0</v>
      </c>
      <c r="K102" s="29">
        <f>IFERROR(VLOOKUP($A102&amp;" - "&amp;"2018"&amp;" - "&amp;K$3&amp;" - Final",Comparison!$A:$P,16,FALSE),0)</f>
        <v>13.724714622791907</v>
      </c>
      <c r="L102" s="29">
        <f>IFERROR(VLOOKUP($A102&amp;" - "&amp;"2018"&amp;" - "&amp;L$3&amp;" - Final",Comparison!$A:$P,16,FALSE),0)</f>
        <v>0</v>
      </c>
      <c r="M102" s="29">
        <f>IFERROR(VLOOKUP($A102&amp;" - "&amp;"2018"&amp;" - "&amp;M$3&amp;" - Final",Comparison!$A:$P,16,FALSE),0)</f>
        <v>515.25835405905241</v>
      </c>
      <c r="N102" s="29">
        <f>IFERROR(VLOOKUP($A102&amp;" - "&amp;"2018"&amp;" - "&amp;N$3&amp;" - Final",Comparison!$A:$P,16,FALSE),0)</f>
        <v>0</v>
      </c>
      <c r="O102" s="29">
        <f>IFERROR(VLOOKUP($A102&amp;" - "&amp;"2018"&amp;" - "&amp;O$3&amp;" - Final",Comparison!$A:$P,16,FALSE),0)</f>
        <v>0</v>
      </c>
      <c r="P102" s="29">
        <f>IFERROR(VLOOKUP($A102&amp;" - "&amp;"2018"&amp;" - "&amp;P$3&amp;" - Final",Comparison!$A:$P,16,FALSE),0)</f>
        <v>143.52794783495955</v>
      </c>
      <c r="Q102" s="29">
        <f>IFERROR(VLOOKUP($A102&amp;" - "&amp;"2018"&amp;" - "&amp;Q$3&amp;" - Final",Comparison!$A:$P,16,FALSE),0)</f>
        <v>0</v>
      </c>
    </row>
    <row r="103" spans="1:17" x14ac:dyDescent="0.25">
      <c r="A103" s="2">
        <v>250</v>
      </c>
      <c r="B103" s="5" t="s">
        <v>49</v>
      </c>
      <c r="C103" s="5" t="s">
        <v>178</v>
      </c>
      <c r="D103" s="27">
        <f>VLOOKUP(A103&amp;" - "&amp;"2018 - EU - Final",Comparison!A:O,15,FALSE)</f>
        <v>1467</v>
      </c>
      <c r="E103" s="27">
        <f>VLOOKUP(A103&amp;" - "&amp;"2018 - EU - Final",Comparison!A:O,10,FALSE)</f>
        <v>1467</v>
      </c>
      <c r="F103" s="27">
        <f t="shared" si="6"/>
        <v>0</v>
      </c>
      <c r="G103" s="28">
        <f t="shared" si="7"/>
        <v>0</v>
      </c>
      <c r="H103" s="29">
        <f>IFERROR(VLOOKUP($A103&amp;" - "&amp;"2018"&amp;" - "&amp;H$3&amp;" - Final",Comparison!$A:$P,16,FALSE),0)</f>
        <v>0</v>
      </c>
      <c r="I103" s="29">
        <f>IFERROR(VLOOKUP($A103&amp;" - "&amp;"2018"&amp;" - "&amp;I$3&amp;" - Final",Comparison!$A:$P,16,FALSE),0)</f>
        <v>0</v>
      </c>
      <c r="J103" s="29">
        <f>IFERROR(VLOOKUP($A103&amp;" - "&amp;"2018"&amp;" - "&amp;J$3&amp;" - Final",Comparison!$A:$P,16,FALSE),0)</f>
        <v>0</v>
      </c>
      <c r="K103" s="29">
        <f>IFERROR(VLOOKUP($A103&amp;" - "&amp;"2018"&amp;" - "&amp;K$3&amp;" - Final",Comparison!$A:$P,16,FALSE),0)</f>
        <v>0</v>
      </c>
      <c r="L103" s="29">
        <f>IFERROR(VLOOKUP($A103&amp;" - "&amp;"2018"&amp;" - "&amp;L$3&amp;" - Final",Comparison!$A:$P,16,FALSE),0)</f>
        <v>0</v>
      </c>
      <c r="M103" s="29">
        <f>IFERROR(VLOOKUP($A103&amp;" - "&amp;"2018"&amp;" - "&amp;M$3&amp;" - Final",Comparison!$A:$P,16,FALSE),0)</f>
        <v>0</v>
      </c>
      <c r="N103" s="29">
        <f>IFERROR(VLOOKUP($A103&amp;" - "&amp;"2018"&amp;" - "&amp;N$3&amp;" - Final",Comparison!$A:$P,16,FALSE),0)</f>
        <v>0</v>
      </c>
      <c r="O103" s="29">
        <f>IFERROR(VLOOKUP($A103&amp;" - "&amp;"2018"&amp;" - "&amp;O$3&amp;" - Final",Comparison!$A:$P,16,FALSE),0)</f>
        <v>0</v>
      </c>
      <c r="P103" s="29">
        <f>IFERROR(VLOOKUP($A103&amp;" - "&amp;"2018"&amp;" - "&amp;P$3&amp;" - Final",Comparison!$A:$P,16,FALSE),0)</f>
        <v>0</v>
      </c>
      <c r="Q103" s="29">
        <f>IFERROR(VLOOKUP($A103&amp;" - "&amp;"2018"&amp;" - "&amp;Q$3&amp;" - Final",Comparison!$A:$P,16,FALSE),0)</f>
        <v>0</v>
      </c>
    </row>
    <row r="104" spans="1:17" x14ac:dyDescent="0.25">
      <c r="A104" s="2">
        <v>157</v>
      </c>
      <c r="B104" s="5" t="s">
        <v>33</v>
      </c>
      <c r="C104" s="5" t="s">
        <v>111</v>
      </c>
      <c r="D104" s="27">
        <f>VLOOKUP(A104&amp;" - "&amp;"2018 - EU - Final",Comparison!A:O,15,FALSE)</f>
        <v>4067.0122826607117</v>
      </c>
      <c r="E104" s="27">
        <f>VLOOKUP(A104&amp;" - "&amp;"2018 - EU - Final",Comparison!A:O,10,FALSE)</f>
        <v>12141</v>
      </c>
      <c r="F104" s="27">
        <f t="shared" si="6"/>
        <v>8073.9877173392888</v>
      </c>
      <c r="G104" s="28">
        <f t="shared" si="7"/>
        <v>1.9852380952380952</v>
      </c>
      <c r="H104" s="29">
        <f>IFERROR(VLOOKUP($A104&amp;" - "&amp;"2018"&amp;" - "&amp;H$3&amp;" - Final",Comparison!$A:$P,16,FALSE),0)</f>
        <v>251.27345275434305</v>
      </c>
      <c r="I104" s="29">
        <f>IFERROR(VLOOKUP($A104&amp;" - "&amp;"2018"&amp;" - "&amp;I$3&amp;" - Final",Comparison!$A:$P,16,FALSE),0)</f>
        <v>0</v>
      </c>
      <c r="J104" s="29">
        <f>IFERROR(VLOOKUP($A104&amp;" - "&amp;"2018"&amp;" - "&amp;J$3&amp;" - Final",Comparison!$A:$P,16,FALSE),0)</f>
        <v>5783.2778808539279</v>
      </c>
      <c r="K104" s="29">
        <f>IFERROR(VLOOKUP($A104&amp;" - "&amp;"2018"&amp;" - "&amp;K$3&amp;" - Final",Comparison!$A:$P,16,FALSE),0)</f>
        <v>0</v>
      </c>
      <c r="L104" s="29">
        <f>IFERROR(VLOOKUP($A104&amp;" - "&amp;"2018"&amp;" - "&amp;L$3&amp;" - Final",Comparison!$A:$P,16,FALSE),0)</f>
        <v>616.21822937374623</v>
      </c>
      <c r="M104" s="29">
        <f>IFERROR(VLOOKUP($A104&amp;" - "&amp;"2018"&amp;" - "&amp;M$3&amp;" - Final",Comparison!$A:$P,16,FALSE),0)</f>
        <v>0</v>
      </c>
      <c r="N104" s="29">
        <f>IFERROR(VLOOKUP($A104&amp;" - "&amp;"2018"&amp;" - "&amp;N$3&amp;" - Final",Comparison!$A:$P,16,FALSE),0)</f>
        <v>0</v>
      </c>
      <c r="O104" s="29">
        <f>IFERROR(VLOOKUP($A104&amp;" - "&amp;"2018"&amp;" - "&amp;O$3&amp;" - Final",Comparison!$A:$P,16,FALSE),0)</f>
        <v>15.289125432142569</v>
      </c>
      <c r="P104" s="29">
        <f>IFERROR(VLOOKUP($A104&amp;" - "&amp;"2018"&amp;" - "&amp;P$3&amp;" - Final",Comparison!$A:$P,16,FALSE),0)</f>
        <v>0</v>
      </c>
      <c r="Q104" s="29">
        <f>IFERROR(VLOOKUP($A104&amp;" - "&amp;"2018"&amp;" - "&amp;Q$3&amp;" - Final",Comparison!$A:$P,16,FALSE),0)</f>
        <v>1407.9290289251289</v>
      </c>
    </row>
    <row r="105" spans="1:17" x14ac:dyDescent="0.25">
      <c r="A105" s="2">
        <v>158</v>
      </c>
      <c r="B105" s="5" t="s">
        <v>33</v>
      </c>
      <c r="C105" s="5" t="s">
        <v>313</v>
      </c>
      <c r="D105" s="27">
        <f>VLOOKUP(A105&amp;" - "&amp;"2018 - EU - Final",Comparison!A:O,15,FALSE)</f>
        <v>130.95789473684209</v>
      </c>
      <c r="E105" s="27">
        <f>VLOOKUP(A105&amp;" - "&amp;"2018 - EU - Final",Comparison!A:O,10,FALSE)</f>
        <v>231</v>
      </c>
      <c r="F105" s="27">
        <f t="shared" si="6"/>
        <v>100.04210526315791</v>
      </c>
      <c r="G105" s="28">
        <f t="shared" si="7"/>
        <v>0.76392572944297099</v>
      </c>
      <c r="H105" s="29">
        <f>IFERROR(VLOOKUP($A105&amp;" - "&amp;"2018"&amp;" - "&amp;H$3&amp;" - Final",Comparison!$A:$P,16,FALSE),0)</f>
        <v>0</v>
      </c>
      <c r="I105" s="29">
        <f>IFERROR(VLOOKUP($A105&amp;" - "&amp;"2018"&amp;" - "&amp;I$3&amp;" - Final",Comparison!$A:$P,16,FALSE),0)</f>
        <v>0</v>
      </c>
      <c r="J105" s="29">
        <f>IFERROR(VLOOKUP($A105&amp;" - "&amp;"2018"&amp;" - "&amp;J$3&amp;" - Final",Comparison!$A:$P,16,FALSE),0)</f>
        <v>9.9609022556390965</v>
      </c>
      <c r="K105" s="29">
        <f>IFERROR(VLOOKUP($A105&amp;" - "&amp;"2018"&amp;" - "&amp;K$3&amp;" - Final",Comparison!$A:$P,16,FALSE),0)</f>
        <v>0</v>
      </c>
      <c r="L105" s="29">
        <f>IFERROR(VLOOKUP($A105&amp;" - "&amp;"2018"&amp;" - "&amp;L$3&amp;" - Final",Comparison!$A:$P,16,FALSE),0)</f>
        <v>0</v>
      </c>
      <c r="M105" s="29">
        <f>IFERROR(VLOOKUP($A105&amp;" - "&amp;"2018"&amp;" - "&amp;M$3&amp;" - Final",Comparison!$A:$P,16,FALSE),0)</f>
        <v>0</v>
      </c>
      <c r="N105" s="29">
        <f>IFERROR(VLOOKUP($A105&amp;" - "&amp;"2018"&amp;" - "&amp;N$3&amp;" - Final",Comparison!$A:$P,16,FALSE),0)</f>
        <v>0</v>
      </c>
      <c r="O105" s="29">
        <f>IFERROR(VLOOKUP($A105&amp;" - "&amp;"2018"&amp;" - "&amp;O$3&amp;" - Final",Comparison!$A:$P,16,FALSE),0)</f>
        <v>90.081203007518795</v>
      </c>
      <c r="P105" s="29">
        <f>IFERROR(VLOOKUP($A105&amp;" - "&amp;"2018"&amp;" - "&amp;P$3&amp;" - Final",Comparison!$A:$P,16,FALSE),0)</f>
        <v>0</v>
      </c>
      <c r="Q105" s="29">
        <f>IFERROR(VLOOKUP($A105&amp;" - "&amp;"2018"&amp;" - "&amp;Q$3&amp;" - Final",Comparison!$A:$P,16,FALSE),0)</f>
        <v>0</v>
      </c>
    </row>
    <row r="106" spans="1:17" x14ac:dyDescent="0.25">
      <c r="A106" s="2">
        <v>159</v>
      </c>
      <c r="B106" s="5" t="s">
        <v>33</v>
      </c>
      <c r="C106" s="5" t="s">
        <v>108</v>
      </c>
      <c r="D106" s="27">
        <f>VLOOKUP(A106&amp;" - "&amp;"2018 - EU - Final",Comparison!A:O,15,FALSE)</f>
        <v>132.98771733928857</v>
      </c>
      <c r="E106" s="27">
        <f>VLOOKUP(A106&amp;" - "&amp;"2018 - EU - Final",Comparison!A:O,10,FALSE)</f>
        <v>397</v>
      </c>
      <c r="F106" s="27">
        <f t="shared" si="6"/>
        <v>264.01228266071143</v>
      </c>
      <c r="G106" s="28">
        <f t="shared" si="7"/>
        <v>1.9852380952380952</v>
      </c>
      <c r="H106" s="29">
        <f>IFERROR(VLOOKUP($A106&amp;" - "&amp;"2018"&amp;" - "&amp;H$3&amp;" - Final",Comparison!$A:$P,16,FALSE),0)</f>
        <v>0</v>
      </c>
      <c r="I106" s="29">
        <f>IFERROR(VLOOKUP($A106&amp;" - "&amp;"2018"&amp;" - "&amp;I$3&amp;" - Final",Comparison!$A:$P,16,FALSE),0)</f>
        <v>0</v>
      </c>
      <c r="J106" s="29">
        <f>IFERROR(VLOOKUP($A106&amp;" - "&amp;"2018"&amp;" - "&amp;J$3&amp;" - Final",Comparison!$A:$P,16,FALSE),0)</f>
        <v>126.35348540437072</v>
      </c>
      <c r="K106" s="29">
        <f>IFERROR(VLOOKUP($A106&amp;" - "&amp;"2018"&amp;" - "&amp;K$3&amp;" - Final",Comparison!$A:$P,16,FALSE),0)</f>
        <v>0</v>
      </c>
      <c r="L106" s="29">
        <f>IFERROR(VLOOKUP($A106&amp;" - "&amp;"2018"&amp;" - "&amp;L$3&amp;" - Final",Comparison!$A:$P,16,FALSE),0)</f>
        <v>37.241027277077684</v>
      </c>
      <c r="M106" s="29">
        <f>IFERROR(VLOOKUP($A106&amp;" - "&amp;"2018"&amp;" - "&amp;M$3&amp;" - Final",Comparison!$A:$P,16,FALSE),0)</f>
        <v>0</v>
      </c>
      <c r="N106" s="29">
        <f>IFERROR(VLOOKUP($A106&amp;" - "&amp;"2018"&amp;" - "&amp;N$3&amp;" - Final",Comparison!$A:$P,16,FALSE),0)</f>
        <v>0</v>
      </c>
      <c r="O106" s="29">
        <f>IFERROR(VLOOKUP($A106&amp;" - "&amp;"2018"&amp;" - "&amp;O$3&amp;" - Final",Comparison!$A:$P,16,FALSE),0)</f>
        <v>3.9901100654011801</v>
      </c>
      <c r="P106" s="29">
        <f>IFERROR(VLOOKUP($A106&amp;" - "&amp;"2018"&amp;" - "&amp;P$3&amp;" - Final",Comparison!$A:$P,16,FALSE),0)</f>
        <v>0</v>
      </c>
      <c r="Q106" s="29">
        <f>IFERROR(VLOOKUP($A106&amp;" - "&amp;"2018"&amp;" - "&amp;Q$3&amp;" - Final",Comparison!$A:$P,16,FALSE),0)</f>
        <v>96.427659913861859</v>
      </c>
    </row>
    <row r="107" spans="1:17" x14ac:dyDescent="0.25">
      <c r="A107" s="2">
        <v>160</v>
      </c>
      <c r="B107" s="5" t="s">
        <v>33</v>
      </c>
      <c r="C107" s="5" t="s">
        <v>114</v>
      </c>
      <c r="D107" s="27">
        <f>VLOOKUP(A107&amp;" - "&amp;"2018 - EU - Final",Comparison!A:O,15,FALSE)</f>
        <v>840.17142857142858</v>
      </c>
      <c r="E107" s="27">
        <f>VLOOKUP(A107&amp;" - "&amp;"2018 - EU - Final",Comparison!A:O,10,FALSE)</f>
        <v>1482</v>
      </c>
      <c r="F107" s="27">
        <f t="shared" si="6"/>
        <v>641.82857142857142</v>
      </c>
      <c r="G107" s="28">
        <f t="shared" si="7"/>
        <v>0.76392572944297077</v>
      </c>
      <c r="H107" s="29">
        <f>IFERROR(VLOOKUP($A107&amp;" - "&amp;"2018"&amp;" - "&amp;H$3&amp;" - Final",Comparison!$A:$P,16,FALSE),0)</f>
        <v>0</v>
      </c>
      <c r="I107" s="29">
        <f>IFERROR(VLOOKUP($A107&amp;" - "&amp;"2018"&amp;" - "&amp;I$3&amp;" - Final",Comparison!$A:$P,16,FALSE),0)</f>
        <v>0</v>
      </c>
      <c r="J107" s="29">
        <f>IFERROR(VLOOKUP($A107&amp;" - "&amp;"2018"&amp;" - "&amp;J$3&amp;" - Final",Comparison!$A:$P,16,FALSE),0)</f>
        <v>532.69172932330832</v>
      </c>
      <c r="K107" s="29">
        <f>IFERROR(VLOOKUP($A107&amp;" - "&amp;"2018"&amp;" - "&amp;K$3&amp;" - Final",Comparison!$A:$P,16,FALSE),0)</f>
        <v>0</v>
      </c>
      <c r="L107" s="29">
        <f>IFERROR(VLOOKUP($A107&amp;" - "&amp;"2018"&amp;" - "&amp;L$3&amp;" - Final",Comparison!$A:$P,16,FALSE),0)</f>
        <v>0</v>
      </c>
      <c r="M107" s="29">
        <f>IFERROR(VLOOKUP($A107&amp;" - "&amp;"2018"&amp;" - "&amp;M$3&amp;" - Final",Comparison!$A:$P,16,FALSE),0)</f>
        <v>0</v>
      </c>
      <c r="N107" s="29">
        <f>IFERROR(VLOOKUP($A107&amp;" - "&amp;"2018"&amp;" - "&amp;N$3&amp;" - Final",Comparison!$A:$P,16,FALSE),0)</f>
        <v>0</v>
      </c>
      <c r="O107" s="29">
        <f>IFERROR(VLOOKUP($A107&amp;" - "&amp;"2018"&amp;" - "&amp;O$3&amp;" - Final",Comparison!$A:$P,16,FALSE),0)</f>
        <v>109.13684210526316</v>
      </c>
      <c r="P107" s="29">
        <f>IFERROR(VLOOKUP($A107&amp;" - "&amp;"2018"&amp;" - "&amp;P$3&amp;" - Final",Comparison!$A:$P,16,FALSE),0)</f>
        <v>0</v>
      </c>
      <c r="Q107" s="29">
        <f>IFERROR(VLOOKUP($A107&amp;" - "&amp;"2018"&amp;" - "&amp;Q$3&amp;" - Final",Comparison!$A:$P,16,FALSE),0)</f>
        <v>0</v>
      </c>
    </row>
    <row r="108" spans="1:17" x14ac:dyDescent="0.25">
      <c r="A108" s="2">
        <v>161</v>
      </c>
      <c r="B108" s="5" t="s">
        <v>33</v>
      </c>
      <c r="C108" s="5" t="s">
        <v>87</v>
      </c>
      <c r="D108" s="27">
        <f>VLOOKUP(A108&amp;" - "&amp;"2018 - EU - Final",Comparison!A:O,15,FALSE)</f>
        <v>159.87067669172933</v>
      </c>
      <c r="E108" s="27">
        <f>VLOOKUP(A108&amp;" - "&amp;"2018 - EU - Final",Comparison!A:O,10,FALSE)</f>
        <v>282</v>
      </c>
      <c r="F108" s="27">
        <f t="shared" si="6"/>
        <v>122.12932330827067</v>
      </c>
      <c r="G108" s="28">
        <f t="shared" si="7"/>
        <v>0.76392572944297077</v>
      </c>
      <c r="H108" s="29">
        <f>IFERROR(VLOOKUP($A108&amp;" - "&amp;"2018"&amp;" - "&amp;H$3&amp;" - Final",Comparison!$A:$P,16,FALSE),0)</f>
        <v>0</v>
      </c>
      <c r="I108" s="29">
        <f>IFERROR(VLOOKUP($A108&amp;" - "&amp;"2018"&amp;" - "&amp;I$3&amp;" - Final",Comparison!$A:$P,16,FALSE),0)</f>
        <v>0</v>
      </c>
      <c r="J108" s="29">
        <f>IFERROR(VLOOKUP($A108&amp;" - "&amp;"2018"&amp;" - "&amp;J$3&amp;" - Final",Comparison!$A:$P,16,FALSE),0)</f>
        <v>0</v>
      </c>
      <c r="K108" s="29">
        <f>IFERROR(VLOOKUP($A108&amp;" - "&amp;"2018"&amp;" - "&amp;K$3&amp;" - Final",Comparison!$A:$P,16,FALSE),0)</f>
        <v>0</v>
      </c>
      <c r="L108" s="29">
        <f>IFERROR(VLOOKUP($A108&amp;" - "&amp;"2018"&amp;" - "&amp;L$3&amp;" - Final",Comparison!$A:$P,16,FALSE),0)</f>
        <v>0</v>
      </c>
      <c r="M108" s="29">
        <f>IFERROR(VLOOKUP($A108&amp;" - "&amp;"2018"&amp;" - "&amp;M$3&amp;" - Final",Comparison!$A:$P,16,FALSE),0)</f>
        <v>0</v>
      </c>
      <c r="N108" s="29">
        <f>IFERROR(VLOOKUP($A108&amp;" - "&amp;"2018"&amp;" - "&amp;N$3&amp;" - Final",Comparison!$A:$P,16,FALSE),0)</f>
        <v>3.897744360902256</v>
      </c>
      <c r="O108" s="29">
        <f>IFERROR(VLOOKUP($A108&amp;" - "&amp;"2018"&amp;" - "&amp;O$3&amp;" - Final",Comparison!$A:$P,16,FALSE),0)</f>
        <v>118.23157894736843</v>
      </c>
      <c r="P108" s="29">
        <f>IFERROR(VLOOKUP($A108&amp;" - "&amp;"2018"&amp;" - "&amp;P$3&amp;" - Final",Comparison!$A:$P,16,FALSE),0)</f>
        <v>0</v>
      </c>
      <c r="Q108" s="29">
        <f>IFERROR(VLOOKUP($A108&amp;" - "&amp;"2018"&amp;" - "&amp;Q$3&amp;" - Final",Comparison!$A:$P,16,FALSE),0)</f>
        <v>0</v>
      </c>
    </row>
    <row r="109" spans="1:17" x14ac:dyDescent="0.25">
      <c r="A109" s="2">
        <v>168</v>
      </c>
      <c r="B109" s="5" t="s">
        <v>397</v>
      </c>
      <c r="C109" s="5" t="s">
        <v>401</v>
      </c>
      <c r="D109" s="27">
        <f>VLOOKUP(A109&amp;" - "&amp;"2018 - EU - Final",Comparison!A:O,15,FALSE)</f>
        <v>0</v>
      </c>
      <c r="E109" s="27">
        <f>VLOOKUP(A109&amp;" - "&amp;"2018 - EU - Final",Comparison!A:O,10,FALSE)</f>
        <v>0</v>
      </c>
      <c r="F109" s="27">
        <f t="shared" si="6"/>
        <v>0</v>
      </c>
      <c r="G109" s="28">
        <f t="shared" si="7"/>
        <v>0</v>
      </c>
      <c r="H109" s="29">
        <f>IFERROR(VLOOKUP($A109&amp;" - "&amp;"2018"&amp;" - "&amp;H$3&amp;" - Final",Comparison!$A:$P,16,FALSE),0)</f>
        <v>0</v>
      </c>
      <c r="I109" s="29">
        <f>IFERROR(VLOOKUP($A109&amp;" - "&amp;"2018"&amp;" - "&amp;I$3&amp;" - Final",Comparison!$A:$P,16,FALSE),0)</f>
        <v>0</v>
      </c>
      <c r="J109" s="29">
        <f>IFERROR(VLOOKUP($A109&amp;" - "&amp;"2018"&amp;" - "&amp;J$3&amp;" - Final",Comparison!$A:$P,16,FALSE),0)</f>
        <v>0</v>
      </c>
      <c r="K109" s="29">
        <f>IFERROR(VLOOKUP($A109&amp;" - "&amp;"2018"&amp;" - "&amp;K$3&amp;" - Final",Comparison!$A:$P,16,FALSE),0)</f>
        <v>0</v>
      </c>
      <c r="L109" s="29">
        <f>IFERROR(VLOOKUP($A109&amp;" - "&amp;"2018"&amp;" - "&amp;L$3&amp;" - Final",Comparison!$A:$P,16,FALSE),0)</f>
        <v>0</v>
      </c>
      <c r="M109" s="29">
        <f>IFERROR(VLOOKUP($A109&amp;" - "&amp;"2018"&amp;" - "&amp;M$3&amp;" - Final",Comparison!$A:$P,16,FALSE),0)</f>
        <v>0</v>
      </c>
      <c r="N109" s="29">
        <f>IFERROR(VLOOKUP($A109&amp;" - "&amp;"2018"&amp;" - "&amp;N$3&amp;" - Final",Comparison!$A:$P,16,FALSE),0)</f>
        <v>0</v>
      </c>
      <c r="O109" s="29">
        <f>IFERROR(VLOOKUP($A109&amp;" - "&amp;"2018"&amp;" - "&amp;O$3&amp;" - Final",Comparison!$A:$P,16,FALSE),0)</f>
        <v>0</v>
      </c>
      <c r="P109" s="29">
        <f>IFERROR(VLOOKUP($A109&amp;" - "&amp;"2018"&amp;" - "&amp;P$3&amp;" - Final",Comparison!$A:$P,16,FALSE),0)</f>
        <v>0</v>
      </c>
      <c r="Q109" s="29">
        <f>IFERROR(VLOOKUP($A109&amp;" - "&amp;"2018"&amp;" - "&amp;Q$3&amp;" - Final",Comparison!$A:$P,16,FALSE),0)</f>
        <v>0</v>
      </c>
    </row>
    <row r="110" spans="1:17" x14ac:dyDescent="0.25">
      <c r="A110" s="2">
        <v>244</v>
      </c>
      <c r="B110" s="5" t="s">
        <v>397</v>
      </c>
      <c r="C110" s="5" t="s">
        <v>459</v>
      </c>
      <c r="D110" s="27">
        <f>VLOOKUP(A110&amp;" - "&amp;"2018 - EU - Final",Comparison!A:O,15,FALSE)</f>
        <v>7846.6461538461535</v>
      </c>
      <c r="E110" s="27">
        <f>VLOOKUP(A110&amp;" - "&amp;"2018 - EU - Final",Comparison!A:O,10,FALSE)</f>
        <v>1004</v>
      </c>
      <c r="F110" s="27">
        <f t="shared" si="6"/>
        <v>0</v>
      </c>
      <c r="G110" s="28">
        <f t="shared" si="7"/>
        <v>0</v>
      </c>
      <c r="H110" s="29">
        <f>IFERROR(VLOOKUP($A110&amp;" - "&amp;"2018"&amp;" - "&amp;H$3&amp;" - Final",Comparison!$A:$P,16,FALSE),0)</f>
        <v>0</v>
      </c>
      <c r="I110" s="29">
        <f>IFERROR(VLOOKUP($A110&amp;" - "&amp;"2018"&amp;" - "&amp;I$3&amp;" - Final",Comparison!$A:$P,16,FALSE),0)</f>
        <v>0</v>
      </c>
      <c r="J110" s="29">
        <f>IFERROR(VLOOKUP($A110&amp;" - "&amp;"2018"&amp;" - "&amp;J$3&amp;" - Final",Comparison!$A:$P,16,FALSE),0)</f>
        <v>0</v>
      </c>
      <c r="K110" s="29">
        <f>IFERROR(VLOOKUP($A110&amp;" - "&amp;"2018"&amp;" - "&amp;K$3&amp;" - Final",Comparison!$A:$P,16,FALSE),0)</f>
        <v>0</v>
      </c>
      <c r="L110" s="29">
        <f>IFERROR(VLOOKUP($A110&amp;" - "&amp;"2018"&amp;" - "&amp;L$3&amp;" - Final",Comparison!$A:$P,16,FALSE),0)</f>
        <v>0</v>
      </c>
      <c r="M110" s="29">
        <f>IFERROR(VLOOKUP($A110&amp;" - "&amp;"2018"&amp;" - "&amp;M$3&amp;" - Final",Comparison!$A:$P,16,FALSE),0)</f>
        <v>0</v>
      </c>
      <c r="N110" s="29">
        <f>IFERROR(VLOOKUP($A110&amp;" - "&amp;"2018"&amp;" - "&amp;N$3&amp;" - Final",Comparison!$A:$P,16,FALSE),0)</f>
        <v>0</v>
      </c>
      <c r="O110" s="29">
        <f>IFERROR(VLOOKUP($A110&amp;" - "&amp;"2018"&amp;" - "&amp;O$3&amp;" - Final",Comparison!$A:$P,16,FALSE),0)</f>
        <v>0</v>
      </c>
      <c r="P110" s="29">
        <f>IFERROR(VLOOKUP($A110&amp;" - "&amp;"2018"&amp;" - "&amp;P$3&amp;" - Final",Comparison!$A:$P,16,FALSE),0)</f>
        <v>0</v>
      </c>
      <c r="Q110" s="29">
        <f>IFERROR(VLOOKUP($A110&amp;" - "&amp;"2018"&amp;" - "&amp;Q$3&amp;" - Final",Comparison!$A:$P,16,FALSE),0)</f>
        <v>0</v>
      </c>
    </row>
    <row r="111" spans="1:17" x14ac:dyDescent="0.25">
      <c r="A111" s="2">
        <v>180</v>
      </c>
      <c r="B111" s="5" t="s">
        <v>54</v>
      </c>
      <c r="C111" s="5" t="s">
        <v>410</v>
      </c>
      <c r="D111" s="27">
        <f>VLOOKUP(A111&amp;" - "&amp;"2018 - EU - Final",Comparison!A:O,15,FALSE)</f>
        <v>44900.895730896053</v>
      </c>
      <c r="E111" s="27">
        <f>VLOOKUP(A111&amp;" - "&amp;"2018 - EU - Final",Comparison!A:O,10,FALSE)</f>
        <v>44897</v>
      </c>
      <c r="F111" s="27">
        <f t="shared" si="6"/>
        <v>0</v>
      </c>
      <c r="G111" s="28">
        <f t="shared" si="7"/>
        <v>0</v>
      </c>
      <c r="H111" s="29">
        <f>IFERROR(VLOOKUP($A111&amp;" - "&amp;"2018"&amp;" - "&amp;H$3&amp;" - Final",Comparison!$A:$P,16,FALSE),0)</f>
        <v>0</v>
      </c>
      <c r="I111" s="29">
        <f>IFERROR(VLOOKUP($A111&amp;" - "&amp;"2018"&amp;" - "&amp;I$3&amp;" - Final",Comparison!$A:$P,16,FALSE),0)</f>
        <v>0</v>
      </c>
      <c r="J111" s="29">
        <f>IFERROR(VLOOKUP($A111&amp;" - "&amp;"2018"&amp;" - "&amp;J$3&amp;" - Final",Comparison!$A:$P,16,FALSE),0)</f>
        <v>0</v>
      </c>
      <c r="K111" s="29">
        <f>IFERROR(VLOOKUP($A111&amp;" - "&amp;"2018"&amp;" - "&amp;K$3&amp;" - Final",Comparison!$A:$P,16,FALSE),0)</f>
        <v>0</v>
      </c>
      <c r="L111" s="29">
        <f>IFERROR(VLOOKUP($A111&amp;" - "&amp;"2018"&amp;" - "&amp;L$3&amp;" - Final",Comparison!$A:$P,16,FALSE),0)</f>
        <v>0</v>
      </c>
      <c r="M111" s="29">
        <f>IFERROR(VLOOKUP($A111&amp;" - "&amp;"2018"&amp;" - "&amp;M$3&amp;" - Final",Comparison!$A:$P,16,FALSE),0)</f>
        <v>0</v>
      </c>
      <c r="N111" s="29">
        <f>IFERROR(VLOOKUP($A111&amp;" - "&amp;"2018"&amp;" - "&amp;N$3&amp;" - Final",Comparison!$A:$P,16,FALSE),0)</f>
        <v>0</v>
      </c>
      <c r="O111" s="29">
        <f>IFERROR(VLOOKUP($A111&amp;" - "&amp;"2018"&amp;" - "&amp;O$3&amp;" - Final",Comparison!$A:$P,16,FALSE),0)</f>
        <v>0</v>
      </c>
      <c r="P111" s="29">
        <f>IFERROR(VLOOKUP($A111&amp;" - "&amp;"2018"&amp;" - "&amp;P$3&amp;" - Final",Comparison!$A:$P,16,FALSE),0)</f>
        <v>0</v>
      </c>
      <c r="Q111" s="29">
        <f>IFERROR(VLOOKUP($A111&amp;" - "&amp;"2018"&amp;" - "&amp;Q$3&amp;" - Final",Comparison!$A:$P,16,FALSE),0)</f>
        <v>0</v>
      </c>
    </row>
    <row r="112" spans="1:17" x14ac:dyDescent="0.25">
      <c r="A112" s="2">
        <v>191</v>
      </c>
      <c r="B112" s="5" t="s">
        <v>429</v>
      </c>
      <c r="C112" s="5" t="s">
        <v>430</v>
      </c>
      <c r="D112" s="27">
        <f>VLOOKUP(A112&amp;" - "&amp;"2018 - EU - Final",Comparison!A:O,15,FALSE)</f>
        <v>502</v>
      </c>
      <c r="E112" s="27">
        <f>VLOOKUP(A112&amp;" - "&amp;"2018 - EU - Final",Comparison!A:O,10,FALSE)</f>
        <v>1072</v>
      </c>
      <c r="F112" s="27">
        <f t="shared" si="6"/>
        <v>570</v>
      </c>
      <c r="G112" s="28">
        <f t="shared" si="7"/>
        <v>1.1354581673306774</v>
      </c>
      <c r="H112" s="29">
        <f>IFERROR(VLOOKUP($A112&amp;" - "&amp;"2018"&amp;" - "&amp;H$3&amp;" - Final",Comparison!$A:$P,16,FALSE),0)</f>
        <v>0</v>
      </c>
      <c r="I112" s="29">
        <f>IFERROR(VLOOKUP($A112&amp;" - "&amp;"2018"&amp;" - "&amp;I$3&amp;" - Final",Comparison!$A:$P,16,FALSE),0)</f>
        <v>0</v>
      </c>
      <c r="J112" s="29">
        <f>IFERROR(VLOOKUP($A112&amp;" - "&amp;"2018"&amp;" - "&amp;J$3&amp;" - Final",Comparison!$A:$P,16,FALSE),0)</f>
        <v>0</v>
      </c>
      <c r="K112" s="29">
        <f>IFERROR(VLOOKUP($A112&amp;" - "&amp;"2018"&amp;" - "&amp;K$3&amp;" - Final",Comparison!$A:$P,16,FALSE),0)</f>
        <v>0</v>
      </c>
      <c r="L112" s="29">
        <f>IFERROR(VLOOKUP($A112&amp;" - "&amp;"2018"&amp;" - "&amp;L$3&amp;" - Final",Comparison!$A:$P,16,FALSE),0)</f>
        <v>0</v>
      </c>
      <c r="M112" s="29">
        <f>IFERROR(VLOOKUP($A112&amp;" - "&amp;"2018"&amp;" - "&amp;M$3&amp;" - Final",Comparison!$A:$P,16,FALSE),0)</f>
        <v>0</v>
      </c>
      <c r="N112" s="29">
        <f>IFERROR(VLOOKUP($A112&amp;" - "&amp;"2018"&amp;" - "&amp;N$3&amp;" - Final",Comparison!$A:$P,16,FALSE),0)</f>
        <v>355.71828358208955</v>
      </c>
      <c r="O112" s="29">
        <f>IFERROR(VLOOKUP($A112&amp;" - "&amp;"2018"&amp;" - "&amp;O$3&amp;" - Final",Comparison!$A:$P,16,FALSE),0)</f>
        <v>214.28171641791045</v>
      </c>
      <c r="P112" s="29">
        <f>IFERROR(VLOOKUP($A112&amp;" - "&amp;"2018"&amp;" - "&amp;P$3&amp;" - Final",Comparison!$A:$P,16,FALSE),0)</f>
        <v>0</v>
      </c>
      <c r="Q112" s="29">
        <f>IFERROR(VLOOKUP($A112&amp;" - "&amp;"2018"&amp;" - "&amp;Q$3&amp;" - Final",Comparison!$A:$P,16,FALSE),0)</f>
        <v>0</v>
      </c>
    </row>
    <row r="113" spans="1:17" x14ac:dyDescent="0.25">
      <c r="A113" s="2">
        <v>193</v>
      </c>
      <c r="B113" s="5" t="s">
        <v>48</v>
      </c>
      <c r="C113" s="5" t="s">
        <v>102</v>
      </c>
      <c r="D113" s="27">
        <f>VLOOKUP(A113&amp;" - "&amp;"2018 - EU - Final",Comparison!A:O,15,FALSE)</f>
        <v>0</v>
      </c>
      <c r="E113" s="27">
        <f>VLOOKUP(A113&amp;" - "&amp;"2018 - EU - Final",Comparison!A:O,10,FALSE)</f>
        <v>0</v>
      </c>
      <c r="F113" s="27">
        <f t="shared" si="6"/>
        <v>0</v>
      </c>
      <c r="G113" s="28">
        <f t="shared" si="7"/>
        <v>0</v>
      </c>
      <c r="H113" s="29">
        <f>IFERROR(VLOOKUP($A113&amp;" - "&amp;"2018"&amp;" - "&amp;H$3&amp;" - Final",Comparison!$A:$P,16,FALSE),0)</f>
        <v>0</v>
      </c>
      <c r="I113" s="29">
        <f>IFERROR(VLOOKUP($A113&amp;" - "&amp;"2018"&amp;" - "&amp;I$3&amp;" - Final",Comparison!$A:$P,16,FALSE),0)</f>
        <v>0</v>
      </c>
      <c r="J113" s="29">
        <f>IFERROR(VLOOKUP($A113&amp;" - "&amp;"2018"&amp;" - "&amp;J$3&amp;" - Final",Comparison!$A:$P,16,FALSE),0)</f>
        <v>0</v>
      </c>
      <c r="K113" s="29">
        <f>IFERROR(VLOOKUP($A113&amp;" - "&amp;"2018"&amp;" - "&amp;K$3&amp;" - Final",Comparison!$A:$P,16,FALSE),0)</f>
        <v>0</v>
      </c>
      <c r="L113" s="29">
        <f>IFERROR(VLOOKUP($A113&amp;" - "&amp;"2018"&amp;" - "&amp;L$3&amp;" - Final",Comparison!$A:$P,16,FALSE),0)</f>
        <v>0</v>
      </c>
      <c r="M113" s="29">
        <f>IFERROR(VLOOKUP($A113&amp;" - "&amp;"2018"&amp;" - "&amp;M$3&amp;" - Final",Comparison!$A:$P,16,FALSE),0)</f>
        <v>0</v>
      </c>
      <c r="N113" s="29">
        <f>IFERROR(VLOOKUP($A113&amp;" - "&amp;"2018"&amp;" - "&amp;N$3&amp;" - Final",Comparison!$A:$P,16,FALSE),0)</f>
        <v>0</v>
      </c>
      <c r="O113" s="29">
        <f>IFERROR(VLOOKUP($A113&amp;" - "&amp;"2018"&amp;" - "&amp;O$3&amp;" - Final",Comparison!$A:$P,16,FALSE),0)</f>
        <v>0</v>
      </c>
      <c r="P113" s="29">
        <f>IFERROR(VLOOKUP($A113&amp;" - "&amp;"2018"&amp;" - "&amp;P$3&amp;" - Final",Comparison!$A:$P,16,FALSE),0)</f>
        <v>0</v>
      </c>
      <c r="Q113" s="29">
        <f>IFERROR(VLOOKUP($A113&amp;" - "&amp;"2018"&amp;" - "&amp;Q$3&amp;" - Final",Comparison!$A:$P,16,FALSE),0)</f>
        <v>0</v>
      </c>
    </row>
    <row r="114" spans="1:17" x14ac:dyDescent="0.25">
      <c r="A114" s="2">
        <v>194</v>
      </c>
      <c r="B114" s="5" t="s">
        <v>48</v>
      </c>
      <c r="C114" s="5" t="s">
        <v>382</v>
      </c>
      <c r="D114" s="27">
        <f>VLOOKUP(A114&amp;" - "&amp;"2018 - EU - Final",Comparison!A:O,15,FALSE)</f>
        <v>2354</v>
      </c>
      <c r="E114" s="27">
        <f>VLOOKUP(A114&amp;" - "&amp;"2018 - EU - Final",Comparison!A:O,10,FALSE)</f>
        <v>3296</v>
      </c>
      <c r="F114" s="27">
        <f t="shared" si="6"/>
        <v>942</v>
      </c>
      <c r="G114" s="28">
        <f t="shared" si="7"/>
        <v>0.4001699235344095</v>
      </c>
      <c r="H114" s="29">
        <f>IFERROR(VLOOKUP($A114&amp;" - "&amp;"2018"&amp;" - "&amp;H$3&amp;" - Final",Comparison!$A:$P,16,FALSE),0)</f>
        <v>4.5728155339805827</v>
      </c>
      <c r="I114" s="29">
        <f>IFERROR(VLOOKUP($A114&amp;" - "&amp;"2018"&amp;" - "&amp;I$3&amp;" - Final",Comparison!$A:$P,16,FALSE),0)</f>
        <v>306.09283980582529</v>
      </c>
      <c r="J114" s="29">
        <f>IFERROR(VLOOKUP($A114&amp;" - "&amp;"2018"&amp;" - "&amp;J$3&amp;" - Final",Comparison!$A:$P,16,FALSE),0)</f>
        <v>66.020024271844676</v>
      </c>
      <c r="K114" s="29">
        <f>IFERROR(VLOOKUP($A114&amp;" - "&amp;"2018"&amp;" - "&amp;K$3&amp;" - Final",Comparison!$A:$P,16,FALSE),0)</f>
        <v>4.5728155339805827</v>
      </c>
      <c r="L114" s="29">
        <f>IFERROR(VLOOKUP($A114&amp;" - "&amp;"2018"&amp;" - "&amp;L$3&amp;" - Final",Comparison!$A:$P,16,FALSE),0)</f>
        <v>0</v>
      </c>
      <c r="M114" s="29">
        <f>IFERROR(VLOOKUP($A114&amp;" - "&amp;"2018"&amp;" - "&amp;M$3&amp;" - Final",Comparison!$A:$P,16,FALSE),0)</f>
        <v>66.020024271844676</v>
      </c>
      <c r="N114" s="29">
        <f>IFERROR(VLOOKUP($A114&amp;" - "&amp;"2018"&amp;" - "&amp;N$3&amp;" - Final",Comparison!$A:$P,16,FALSE),0)</f>
        <v>0</v>
      </c>
      <c r="O114" s="29">
        <f>IFERROR(VLOOKUP($A114&amp;" - "&amp;"2018"&amp;" - "&amp;O$3&amp;" - Final",Comparison!$A:$P,16,FALSE),0)</f>
        <v>0</v>
      </c>
      <c r="P114" s="29">
        <f>IFERROR(VLOOKUP($A114&amp;" - "&amp;"2018"&amp;" - "&amp;P$3&amp;" - Final",Comparison!$A:$P,16,FALSE),0)</f>
        <v>0</v>
      </c>
      <c r="Q114" s="29">
        <f>IFERROR(VLOOKUP($A114&amp;" - "&amp;"2018"&amp;" - "&amp;Q$3&amp;" - Final",Comparison!$A:$P,16,FALSE),0)</f>
        <v>494.72148058252446</v>
      </c>
    </row>
    <row r="115" spans="1:17" x14ac:dyDescent="0.25">
      <c r="A115" s="2">
        <v>197</v>
      </c>
      <c r="B115" s="5" t="s">
        <v>437</v>
      </c>
      <c r="C115" s="5" t="s">
        <v>438</v>
      </c>
      <c r="D115" s="27">
        <f>VLOOKUP(A115&amp;" - "&amp;"2018 - EU - Final",Comparison!A:O,15,FALSE)</f>
        <v>0</v>
      </c>
      <c r="E115" s="27">
        <f>VLOOKUP(A115&amp;" - "&amp;"2018 - EU - Final",Comparison!A:O,10,FALSE)</f>
        <v>270</v>
      </c>
      <c r="F115" s="27">
        <f t="shared" si="6"/>
        <v>270</v>
      </c>
      <c r="G115" s="28">
        <f t="shared" si="7"/>
        <v>0</v>
      </c>
      <c r="H115" s="29">
        <f>IFERROR(VLOOKUP($A115&amp;" - "&amp;"2018"&amp;" - "&amp;H$3&amp;" - Final",Comparison!$A:$P,16,FALSE),0)</f>
        <v>20</v>
      </c>
      <c r="I115" s="29">
        <f>IFERROR(VLOOKUP($A115&amp;" - "&amp;"2018"&amp;" - "&amp;I$3&amp;" - Final",Comparison!$A:$P,16,FALSE),0)</f>
        <v>0</v>
      </c>
      <c r="J115" s="29">
        <f>IFERROR(VLOOKUP($A115&amp;" - "&amp;"2018"&amp;" - "&amp;J$3&amp;" - Final",Comparison!$A:$P,16,FALSE),0)</f>
        <v>83</v>
      </c>
      <c r="K115" s="29">
        <f>IFERROR(VLOOKUP($A115&amp;" - "&amp;"2018"&amp;" - "&amp;K$3&amp;" - Final",Comparison!$A:$P,16,FALSE),0)</f>
        <v>4</v>
      </c>
      <c r="L115" s="29">
        <f>IFERROR(VLOOKUP($A115&amp;" - "&amp;"2018"&amp;" - "&amp;L$3&amp;" - Final",Comparison!$A:$P,16,FALSE),0)</f>
        <v>53</v>
      </c>
      <c r="M115" s="29">
        <f>IFERROR(VLOOKUP($A115&amp;" - "&amp;"2018"&amp;" - "&amp;M$3&amp;" - Final",Comparison!$A:$P,16,FALSE),0)</f>
        <v>0</v>
      </c>
      <c r="N115" s="29">
        <f>IFERROR(VLOOKUP($A115&amp;" - "&amp;"2018"&amp;" - "&amp;N$3&amp;" - Final",Comparison!$A:$P,16,FALSE),0)</f>
        <v>0</v>
      </c>
      <c r="O115" s="29">
        <f>IFERROR(VLOOKUP($A115&amp;" - "&amp;"2018"&amp;" - "&amp;O$3&amp;" - Final",Comparison!$A:$P,16,FALSE),0)</f>
        <v>10</v>
      </c>
      <c r="P115" s="29">
        <f>IFERROR(VLOOKUP($A115&amp;" - "&amp;"2018"&amp;" - "&amp;P$3&amp;" - Final",Comparison!$A:$P,16,FALSE),0)</f>
        <v>0</v>
      </c>
      <c r="Q115" s="29">
        <f>IFERROR(VLOOKUP($A115&amp;" - "&amp;"2018"&amp;" - "&amp;Q$3&amp;" - Final",Comparison!$A:$P,16,FALSE),0)</f>
        <v>100</v>
      </c>
    </row>
    <row r="116" spans="1:17" x14ac:dyDescent="0.25">
      <c r="A116" s="2">
        <v>199</v>
      </c>
      <c r="B116" s="5" t="s">
        <v>58</v>
      </c>
      <c r="C116" s="5" t="s">
        <v>102</v>
      </c>
      <c r="D116" s="27">
        <f>VLOOKUP(A116&amp;" - "&amp;"2018 - EU - Final",Comparison!A:O,15,FALSE)</f>
        <v>7102</v>
      </c>
      <c r="E116" s="27">
        <f>VLOOKUP(A116&amp;" - "&amp;"2018 - EU - Final",Comparison!A:O,10,FALSE)</f>
        <v>7102</v>
      </c>
      <c r="F116" s="27">
        <f t="shared" si="6"/>
        <v>0</v>
      </c>
      <c r="G116" s="28">
        <f t="shared" si="7"/>
        <v>0</v>
      </c>
      <c r="H116" s="29">
        <f>IFERROR(VLOOKUP($A116&amp;" - "&amp;"2018"&amp;" - "&amp;H$3&amp;" - Final",Comparison!$A:$P,16,FALSE),0)</f>
        <v>0</v>
      </c>
      <c r="I116" s="29">
        <f>IFERROR(VLOOKUP($A116&amp;" - "&amp;"2018"&amp;" - "&amp;I$3&amp;" - Final",Comparison!$A:$P,16,FALSE),0)</f>
        <v>0</v>
      </c>
      <c r="J116" s="29">
        <f>IFERROR(VLOOKUP($A116&amp;" - "&amp;"2018"&amp;" - "&amp;J$3&amp;" - Final",Comparison!$A:$P,16,FALSE),0)</f>
        <v>0</v>
      </c>
      <c r="K116" s="29">
        <f>IFERROR(VLOOKUP($A116&amp;" - "&amp;"2018"&amp;" - "&amp;K$3&amp;" - Final",Comparison!$A:$P,16,FALSE),0)</f>
        <v>0</v>
      </c>
      <c r="L116" s="29">
        <f>IFERROR(VLOOKUP($A116&amp;" - "&amp;"2018"&amp;" - "&amp;L$3&amp;" - Final",Comparison!$A:$P,16,FALSE),0)</f>
        <v>0</v>
      </c>
      <c r="M116" s="29">
        <f>IFERROR(VLOOKUP($A116&amp;" - "&amp;"2018"&amp;" - "&amp;M$3&amp;" - Final",Comparison!$A:$P,16,FALSE),0)</f>
        <v>0</v>
      </c>
      <c r="N116" s="29">
        <f>IFERROR(VLOOKUP($A116&amp;" - "&amp;"2018"&amp;" - "&amp;N$3&amp;" - Final",Comparison!$A:$P,16,FALSE),0)</f>
        <v>0</v>
      </c>
      <c r="O116" s="29">
        <f>IFERROR(VLOOKUP($A116&amp;" - "&amp;"2018"&amp;" - "&amp;O$3&amp;" - Final",Comparison!$A:$P,16,FALSE),0)</f>
        <v>0</v>
      </c>
      <c r="P116" s="29">
        <f>IFERROR(VLOOKUP($A116&amp;" - "&amp;"2018"&amp;" - "&amp;P$3&amp;" - Final",Comparison!$A:$P,16,FALSE),0)</f>
        <v>0</v>
      </c>
      <c r="Q116" s="29">
        <f>IFERROR(VLOOKUP($A116&amp;" - "&amp;"2018"&amp;" - "&amp;Q$3&amp;" - Final",Comparison!$A:$P,16,FALSE),0)</f>
        <v>0</v>
      </c>
    </row>
    <row r="117" spans="1:17" x14ac:dyDescent="0.25">
      <c r="A117" s="2">
        <v>200</v>
      </c>
      <c r="B117" s="5" t="s">
        <v>56</v>
      </c>
      <c r="C117" s="5" t="s">
        <v>202</v>
      </c>
      <c r="D117" s="27">
        <f>VLOOKUP(A117&amp;" - "&amp;"2018 - EU - Final",Comparison!A:O,15,FALSE)</f>
        <v>31.691397360036415</v>
      </c>
      <c r="E117" s="27">
        <f>VLOOKUP(A117&amp;" - "&amp;"2018 - EU - Final",Comparison!A:O,10,FALSE)</f>
        <v>31</v>
      </c>
      <c r="F117" s="27">
        <f t="shared" si="6"/>
        <v>0</v>
      </c>
      <c r="G117" s="28">
        <f t="shared" si="7"/>
        <v>0</v>
      </c>
      <c r="H117" s="29">
        <f>IFERROR(VLOOKUP($A117&amp;" - "&amp;"2018"&amp;" - "&amp;H$3&amp;" - Final",Comparison!$A:$P,16,FALSE),0)</f>
        <v>0</v>
      </c>
      <c r="I117" s="29">
        <f>IFERROR(VLOOKUP($A117&amp;" - "&amp;"2018"&amp;" - "&amp;I$3&amp;" - Final",Comparison!$A:$P,16,FALSE),0)</f>
        <v>0</v>
      </c>
      <c r="J117" s="29">
        <f>IFERROR(VLOOKUP($A117&amp;" - "&amp;"2018"&amp;" - "&amp;J$3&amp;" - Final",Comparison!$A:$P,16,FALSE),0)</f>
        <v>0</v>
      </c>
      <c r="K117" s="29">
        <f>IFERROR(VLOOKUP($A117&amp;" - "&amp;"2018"&amp;" - "&amp;K$3&amp;" - Final",Comparison!$A:$P,16,FALSE),0)</f>
        <v>0</v>
      </c>
      <c r="L117" s="29">
        <f>IFERROR(VLOOKUP($A117&amp;" - "&amp;"2018"&amp;" - "&amp;L$3&amp;" - Final",Comparison!$A:$P,16,FALSE),0)</f>
        <v>0</v>
      </c>
      <c r="M117" s="29">
        <f>IFERROR(VLOOKUP($A117&amp;" - "&amp;"2018"&amp;" - "&amp;M$3&amp;" - Final",Comparison!$A:$P,16,FALSE),0)</f>
        <v>0</v>
      </c>
      <c r="N117" s="29">
        <f>IFERROR(VLOOKUP($A117&amp;" - "&amp;"2018"&amp;" - "&amp;N$3&amp;" - Final",Comparison!$A:$P,16,FALSE),0)</f>
        <v>0</v>
      </c>
      <c r="O117" s="29">
        <f>IFERROR(VLOOKUP($A117&amp;" - "&amp;"2018"&amp;" - "&amp;O$3&amp;" - Final",Comparison!$A:$P,16,FALSE),0)</f>
        <v>0</v>
      </c>
      <c r="P117" s="29">
        <f>IFERROR(VLOOKUP($A117&amp;" - "&amp;"2018"&amp;" - "&amp;P$3&amp;" - Final",Comparison!$A:$P,16,FALSE),0)</f>
        <v>0</v>
      </c>
      <c r="Q117" s="29">
        <f>IFERROR(VLOOKUP($A117&amp;" - "&amp;"2018"&amp;" - "&amp;Q$3&amp;" - Final",Comparison!$A:$P,16,FALSE),0)</f>
        <v>0</v>
      </c>
    </row>
    <row r="118" spans="1:17" x14ac:dyDescent="0.25">
      <c r="A118" s="2">
        <v>201</v>
      </c>
      <c r="B118" s="5" t="s">
        <v>56</v>
      </c>
      <c r="C118" s="5" t="s">
        <v>328</v>
      </c>
      <c r="D118" s="27">
        <f>VLOOKUP(A118&amp;" - "&amp;"2018 - EU - Final",Comparison!A:O,15,FALSE)</f>
        <v>256.59808830223028</v>
      </c>
      <c r="E118" s="27">
        <f>VLOOKUP(A118&amp;" - "&amp;"2018 - EU - Final",Comparison!A:O,10,FALSE)</f>
        <v>251</v>
      </c>
      <c r="F118" s="27">
        <f t="shared" si="6"/>
        <v>0</v>
      </c>
      <c r="G118" s="28">
        <f t="shared" si="7"/>
        <v>0</v>
      </c>
      <c r="H118" s="29">
        <f>IFERROR(VLOOKUP($A118&amp;" - "&amp;"2018"&amp;" - "&amp;H$3&amp;" - Final",Comparison!$A:$P,16,FALSE),0)</f>
        <v>0</v>
      </c>
      <c r="I118" s="29">
        <f>IFERROR(VLOOKUP($A118&amp;" - "&amp;"2018"&amp;" - "&amp;I$3&amp;" - Final",Comparison!$A:$P,16,FALSE),0)</f>
        <v>0</v>
      </c>
      <c r="J118" s="29">
        <f>IFERROR(VLOOKUP($A118&amp;" - "&amp;"2018"&amp;" - "&amp;J$3&amp;" - Final",Comparison!$A:$P,16,FALSE),0)</f>
        <v>0</v>
      </c>
      <c r="K118" s="29">
        <f>IFERROR(VLOOKUP($A118&amp;" - "&amp;"2018"&amp;" - "&amp;K$3&amp;" - Final",Comparison!$A:$P,16,FALSE),0)</f>
        <v>0</v>
      </c>
      <c r="L118" s="29">
        <f>IFERROR(VLOOKUP($A118&amp;" - "&amp;"2018"&amp;" - "&amp;L$3&amp;" - Final",Comparison!$A:$P,16,FALSE),0)</f>
        <v>0</v>
      </c>
      <c r="M118" s="29">
        <f>IFERROR(VLOOKUP($A118&amp;" - "&amp;"2018"&amp;" - "&amp;M$3&amp;" - Final",Comparison!$A:$P,16,FALSE),0)</f>
        <v>0</v>
      </c>
      <c r="N118" s="29">
        <f>IFERROR(VLOOKUP($A118&amp;" - "&amp;"2018"&amp;" - "&amp;N$3&amp;" - Final",Comparison!$A:$P,16,FALSE),0)</f>
        <v>0</v>
      </c>
      <c r="O118" s="29">
        <f>IFERROR(VLOOKUP($A118&amp;" - "&amp;"2018"&amp;" - "&amp;O$3&amp;" - Final",Comparison!$A:$P,16,FALSE),0)</f>
        <v>0</v>
      </c>
      <c r="P118" s="29">
        <f>IFERROR(VLOOKUP($A118&amp;" - "&amp;"2018"&amp;" - "&amp;P$3&amp;" - Final",Comparison!$A:$P,16,FALSE),0)</f>
        <v>0</v>
      </c>
      <c r="Q118" s="29">
        <f>IFERROR(VLOOKUP($A118&amp;" - "&amp;"2018"&amp;" - "&amp;Q$3&amp;" - Final",Comparison!$A:$P,16,FALSE),0)</f>
        <v>0</v>
      </c>
    </row>
    <row r="119" spans="1:17" x14ac:dyDescent="0.25">
      <c r="A119" s="2">
        <v>202</v>
      </c>
      <c r="B119" s="5" t="s">
        <v>56</v>
      </c>
      <c r="C119" s="5" t="s">
        <v>106</v>
      </c>
      <c r="D119" s="27">
        <f>VLOOKUP(A119&amp;" - "&amp;"2018 - EU - Final",Comparison!A:O,15,FALSE)</f>
        <v>173.7915339098771</v>
      </c>
      <c r="E119" s="27">
        <f>VLOOKUP(A119&amp;" - "&amp;"2018 - EU - Final",Comparison!A:O,10,FALSE)</f>
        <v>170</v>
      </c>
      <c r="F119" s="27">
        <f t="shared" si="6"/>
        <v>0</v>
      </c>
      <c r="G119" s="28">
        <f t="shared" si="7"/>
        <v>0</v>
      </c>
      <c r="H119" s="29">
        <f>IFERROR(VLOOKUP($A119&amp;" - "&amp;"2018"&amp;" - "&amp;H$3&amp;" - Final",Comparison!$A:$P,16,FALSE),0)</f>
        <v>0</v>
      </c>
      <c r="I119" s="29">
        <f>IFERROR(VLOOKUP($A119&amp;" - "&amp;"2018"&amp;" - "&amp;I$3&amp;" - Final",Comparison!$A:$P,16,FALSE),0)</f>
        <v>0</v>
      </c>
      <c r="J119" s="29">
        <f>IFERROR(VLOOKUP($A119&amp;" - "&amp;"2018"&amp;" - "&amp;J$3&amp;" - Final",Comparison!$A:$P,16,FALSE),0)</f>
        <v>0</v>
      </c>
      <c r="K119" s="29">
        <f>IFERROR(VLOOKUP($A119&amp;" - "&amp;"2018"&amp;" - "&amp;K$3&amp;" - Final",Comparison!$A:$P,16,FALSE),0)</f>
        <v>0</v>
      </c>
      <c r="L119" s="29">
        <f>IFERROR(VLOOKUP($A119&amp;" - "&amp;"2018"&amp;" - "&amp;L$3&amp;" - Final",Comparison!$A:$P,16,FALSE),0)</f>
        <v>0</v>
      </c>
      <c r="M119" s="29">
        <f>IFERROR(VLOOKUP($A119&amp;" - "&amp;"2018"&amp;" - "&amp;M$3&amp;" - Final",Comparison!$A:$P,16,FALSE),0)</f>
        <v>0</v>
      </c>
      <c r="N119" s="29">
        <f>IFERROR(VLOOKUP($A119&amp;" - "&amp;"2018"&amp;" - "&amp;N$3&amp;" - Final",Comparison!$A:$P,16,FALSE),0)</f>
        <v>0</v>
      </c>
      <c r="O119" s="29">
        <f>IFERROR(VLOOKUP($A119&amp;" - "&amp;"2018"&amp;" - "&amp;O$3&amp;" - Final",Comparison!$A:$P,16,FALSE),0)</f>
        <v>0</v>
      </c>
      <c r="P119" s="29">
        <f>IFERROR(VLOOKUP($A119&amp;" - "&amp;"2018"&amp;" - "&amp;P$3&amp;" - Final",Comparison!$A:$P,16,FALSE),0)</f>
        <v>0</v>
      </c>
      <c r="Q119" s="29">
        <f>IFERROR(VLOOKUP($A119&amp;" - "&amp;"2018"&amp;" - "&amp;Q$3&amp;" - Final",Comparison!$A:$P,16,FALSE),0)</f>
        <v>0</v>
      </c>
    </row>
    <row r="120" spans="1:17" x14ac:dyDescent="0.25">
      <c r="A120" s="2">
        <v>203</v>
      </c>
      <c r="B120" s="5" t="s">
        <v>56</v>
      </c>
      <c r="C120" s="5" t="s">
        <v>445</v>
      </c>
      <c r="D120" s="27">
        <f>VLOOKUP(A120&amp;" - "&amp;"2018 - EU - Final",Comparison!A:O,15,FALSE)</f>
        <v>10451</v>
      </c>
      <c r="E120" s="27">
        <f>VLOOKUP(A120&amp;" - "&amp;"2018 - EU - Final",Comparison!A:O,10,FALSE)</f>
        <v>21</v>
      </c>
      <c r="F120" s="27">
        <f t="shared" si="6"/>
        <v>0</v>
      </c>
      <c r="G120" s="28">
        <f t="shared" si="7"/>
        <v>0</v>
      </c>
      <c r="H120" s="29">
        <f>IFERROR(VLOOKUP($A120&amp;" - "&amp;"2018"&amp;" - "&amp;H$3&amp;" - Final",Comparison!$A:$P,16,FALSE),0)</f>
        <v>0</v>
      </c>
      <c r="I120" s="29">
        <f>IFERROR(VLOOKUP($A120&amp;" - "&amp;"2018"&amp;" - "&amp;I$3&amp;" - Final",Comparison!$A:$P,16,FALSE),0)</f>
        <v>0</v>
      </c>
      <c r="J120" s="29">
        <f>IFERROR(VLOOKUP($A120&amp;" - "&amp;"2018"&amp;" - "&amp;J$3&amp;" - Final",Comparison!$A:$P,16,FALSE),0)</f>
        <v>0</v>
      </c>
      <c r="K120" s="29">
        <f>IFERROR(VLOOKUP($A120&amp;" - "&amp;"2018"&amp;" - "&amp;K$3&amp;" - Final",Comparison!$A:$P,16,FALSE),0)</f>
        <v>0</v>
      </c>
      <c r="L120" s="29">
        <f>IFERROR(VLOOKUP($A120&amp;" - "&amp;"2018"&amp;" - "&amp;L$3&amp;" - Final",Comparison!$A:$P,16,FALSE),0)</f>
        <v>0</v>
      </c>
      <c r="M120" s="29">
        <f>IFERROR(VLOOKUP($A120&amp;" - "&amp;"2018"&amp;" - "&amp;M$3&amp;" - Final",Comparison!$A:$P,16,FALSE),0)</f>
        <v>0</v>
      </c>
      <c r="N120" s="29">
        <f>IFERROR(VLOOKUP($A120&amp;" - "&amp;"2018"&amp;" - "&amp;N$3&amp;" - Final",Comparison!$A:$P,16,FALSE),0)</f>
        <v>0</v>
      </c>
      <c r="O120" s="29">
        <f>IFERROR(VLOOKUP($A120&amp;" - "&amp;"2018"&amp;" - "&amp;O$3&amp;" - Final",Comparison!$A:$P,16,FALSE),0)</f>
        <v>0</v>
      </c>
      <c r="P120" s="29">
        <f>IFERROR(VLOOKUP($A120&amp;" - "&amp;"2018"&amp;" - "&amp;P$3&amp;" - Final",Comparison!$A:$P,16,FALSE),0)</f>
        <v>0</v>
      </c>
      <c r="Q120" s="29">
        <f>IFERROR(VLOOKUP($A120&amp;" - "&amp;"2018"&amp;" - "&amp;Q$3&amp;" - Final",Comparison!$A:$P,16,FALSE),0)</f>
        <v>0</v>
      </c>
    </row>
    <row r="121" spans="1:17" x14ac:dyDescent="0.25">
      <c r="A121" s="2">
        <v>205</v>
      </c>
      <c r="B121" s="5" t="s">
        <v>56</v>
      </c>
      <c r="C121" s="5" t="s">
        <v>231</v>
      </c>
      <c r="D121" s="27">
        <f>VLOOKUP(A121&amp;" - "&amp;"2018 - EU - Final",Comparison!A:O,15,FALSE)</f>
        <v>1233.9198907601276</v>
      </c>
      <c r="E121" s="27">
        <f>VLOOKUP(A121&amp;" - "&amp;"2018 - EU - Final",Comparison!A:O,10,FALSE)</f>
        <v>1207</v>
      </c>
      <c r="F121" s="27">
        <f t="shared" si="6"/>
        <v>0</v>
      </c>
      <c r="G121" s="28">
        <f t="shared" si="7"/>
        <v>0</v>
      </c>
      <c r="H121" s="29">
        <f>IFERROR(VLOOKUP($A121&amp;" - "&amp;"2018"&amp;" - "&amp;H$3&amp;" - Final",Comparison!$A:$P,16,FALSE),0)</f>
        <v>0</v>
      </c>
      <c r="I121" s="29">
        <f>IFERROR(VLOOKUP($A121&amp;" - "&amp;"2018"&amp;" - "&amp;I$3&amp;" - Final",Comparison!$A:$P,16,FALSE),0)</f>
        <v>0</v>
      </c>
      <c r="J121" s="29">
        <f>IFERROR(VLOOKUP($A121&amp;" - "&amp;"2018"&amp;" - "&amp;J$3&amp;" - Final",Comparison!$A:$P,16,FALSE),0)</f>
        <v>0</v>
      </c>
      <c r="K121" s="29">
        <f>IFERROR(VLOOKUP($A121&amp;" - "&amp;"2018"&amp;" - "&amp;K$3&amp;" - Final",Comparison!$A:$P,16,FALSE),0)</f>
        <v>0</v>
      </c>
      <c r="L121" s="29">
        <f>IFERROR(VLOOKUP($A121&amp;" - "&amp;"2018"&amp;" - "&amp;L$3&amp;" - Final",Comparison!$A:$P,16,FALSE),0)</f>
        <v>0</v>
      </c>
      <c r="M121" s="29">
        <f>IFERROR(VLOOKUP($A121&amp;" - "&amp;"2018"&amp;" - "&amp;M$3&amp;" - Final",Comparison!$A:$P,16,FALSE),0)</f>
        <v>0</v>
      </c>
      <c r="N121" s="29">
        <f>IFERROR(VLOOKUP($A121&amp;" - "&amp;"2018"&amp;" - "&amp;N$3&amp;" - Final",Comparison!$A:$P,16,FALSE),0)</f>
        <v>0</v>
      </c>
      <c r="O121" s="29">
        <f>IFERROR(VLOOKUP($A121&amp;" - "&amp;"2018"&amp;" - "&amp;O$3&amp;" - Final",Comparison!$A:$P,16,FALSE),0)</f>
        <v>0</v>
      </c>
      <c r="P121" s="29">
        <f>IFERROR(VLOOKUP($A121&amp;" - "&amp;"2018"&amp;" - "&amp;P$3&amp;" - Final",Comparison!$A:$P,16,FALSE),0)</f>
        <v>0</v>
      </c>
      <c r="Q121" s="29">
        <f>IFERROR(VLOOKUP($A121&amp;" - "&amp;"2018"&amp;" - "&amp;Q$3&amp;" - Final",Comparison!$A:$P,16,FALSE),0)</f>
        <v>0</v>
      </c>
    </row>
    <row r="122" spans="1:17" x14ac:dyDescent="0.25">
      <c r="A122" s="2">
        <v>206</v>
      </c>
      <c r="B122" s="5" t="s">
        <v>41</v>
      </c>
      <c r="C122" s="5" t="s">
        <v>285</v>
      </c>
      <c r="D122" s="27">
        <f>VLOOKUP(A122&amp;" - "&amp;"2018 - EU - Final",Comparison!A:O,15,FALSE)</f>
        <v>168.88761904761907</v>
      </c>
      <c r="E122" s="27">
        <f>VLOOKUP(A122&amp;" - "&amp;"2018 - EU - Final",Comparison!A:O,10,FALSE)</f>
        <v>1031</v>
      </c>
      <c r="F122" s="27">
        <f t="shared" si="6"/>
        <v>862.11238095238093</v>
      </c>
      <c r="G122" s="28">
        <f t="shared" si="7"/>
        <v>5.104651162790697</v>
      </c>
      <c r="H122" s="29">
        <f>IFERROR(VLOOKUP($A122&amp;" - "&amp;"2018"&amp;" - "&amp;H$3&amp;" - Final",Comparison!$A:$P,16,FALSE),0)</f>
        <v>0</v>
      </c>
      <c r="I122" s="29">
        <f>IFERROR(VLOOKUP($A122&amp;" - "&amp;"2018"&amp;" - "&amp;I$3&amp;" - Final",Comparison!$A:$P,16,FALSE),0)</f>
        <v>776.82095238095235</v>
      </c>
      <c r="J122" s="29">
        <f>IFERROR(VLOOKUP($A122&amp;" - "&amp;"2018"&amp;" - "&amp;J$3&amp;" - Final",Comparison!$A:$P,16,FALSE),0)</f>
        <v>0</v>
      </c>
      <c r="K122" s="29">
        <f>IFERROR(VLOOKUP($A122&amp;" - "&amp;"2018"&amp;" - "&amp;K$3&amp;" - Final",Comparison!$A:$P,16,FALSE),0)</f>
        <v>0</v>
      </c>
      <c r="L122" s="29">
        <f>IFERROR(VLOOKUP($A122&amp;" - "&amp;"2018"&amp;" - "&amp;L$3&amp;" - Final",Comparison!$A:$P,16,FALSE),0)</f>
        <v>0</v>
      </c>
      <c r="M122" s="29">
        <f>IFERROR(VLOOKUP($A122&amp;" - "&amp;"2018"&amp;" - "&amp;M$3&amp;" - Final",Comparison!$A:$P,16,FALSE),0)</f>
        <v>2.5085714285714285</v>
      </c>
      <c r="N122" s="29">
        <f>IFERROR(VLOOKUP($A122&amp;" - "&amp;"2018"&amp;" - "&amp;N$3&amp;" - Final",Comparison!$A:$P,16,FALSE),0)</f>
        <v>0</v>
      </c>
      <c r="O122" s="29">
        <f>IFERROR(VLOOKUP($A122&amp;" - "&amp;"2018"&amp;" - "&amp;O$3&amp;" - Final",Comparison!$A:$P,16,FALSE),0)</f>
        <v>0</v>
      </c>
      <c r="P122" s="29">
        <f>IFERROR(VLOOKUP($A122&amp;" - "&amp;"2018"&amp;" - "&amp;P$3&amp;" - Final",Comparison!$A:$P,16,FALSE),0)</f>
        <v>82.782857142857139</v>
      </c>
      <c r="Q122" s="29">
        <f>IFERROR(VLOOKUP($A122&amp;" - "&amp;"2018"&amp;" - "&amp;Q$3&amp;" - Final",Comparison!$A:$P,16,FALSE),0)</f>
        <v>0</v>
      </c>
    </row>
    <row r="123" spans="1:17" x14ac:dyDescent="0.25">
      <c r="A123" s="2">
        <v>207</v>
      </c>
      <c r="B123" s="5" t="s">
        <v>41</v>
      </c>
      <c r="C123" s="5" t="s">
        <v>190</v>
      </c>
      <c r="D123" s="27">
        <f>VLOOKUP(A123&amp;" - "&amp;"2018 - EU - Final",Comparison!A:O,15,FALSE)</f>
        <v>0</v>
      </c>
      <c r="E123" s="27">
        <f>VLOOKUP(A123&amp;" - "&amp;"2018 - EU - Final",Comparison!A:O,10,FALSE)</f>
        <v>80</v>
      </c>
      <c r="F123" s="27">
        <f t="shared" si="6"/>
        <v>80</v>
      </c>
      <c r="G123" s="28">
        <f t="shared" si="7"/>
        <v>0</v>
      </c>
      <c r="H123" s="29">
        <f>IFERROR(VLOOKUP($A123&amp;" - "&amp;"2018"&amp;" - "&amp;H$3&amp;" - Final",Comparison!$A:$P,16,FALSE),0)</f>
        <v>0</v>
      </c>
      <c r="I123" s="29">
        <f>IFERROR(VLOOKUP($A123&amp;" - "&amp;"2018"&amp;" - "&amp;I$3&amp;" - Final",Comparison!$A:$P,16,FALSE),0)</f>
        <v>0</v>
      </c>
      <c r="J123" s="29">
        <f>IFERROR(VLOOKUP($A123&amp;" - "&amp;"2018"&amp;" - "&amp;J$3&amp;" - Final",Comparison!$A:$P,16,FALSE),0)</f>
        <v>3</v>
      </c>
      <c r="K123" s="29">
        <f>IFERROR(VLOOKUP($A123&amp;" - "&amp;"2018"&amp;" - "&amp;K$3&amp;" - Final",Comparison!$A:$P,16,FALSE),0)</f>
        <v>0</v>
      </c>
      <c r="L123" s="29">
        <f>IFERROR(VLOOKUP($A123&amp;" - "&amp;"2018"&amp;" - "&amp;L$3&amp;" - Final",Comparison!$A:$P,16,FALSE),0)</f>
        <v>46</v>
      </c>
      <c r="M123" s="29">
        <f>IFERROR(VLOOKUP($A123&amp;" - "&amp;"2018"&amp;" - "&amp;M$3&amp;" - Final",Comparison!$A:$P,16,FALSE),0)</f>
        <v>0</v>
      </c>
      <c r="N123" s="29">
        <f>IFERROR(VLOOKUP($A123&amp;" - "&amp;"2018"&amp;" - "&amp;N$3&amp;" - Final",Comparison!$A:$P,16,FALSE),0)</f>
        <v>0</v>
      </c>
      <c r="O123" s="29">
        <f>IFERROR(VLOOKUP($A123&amp;" - "&amp;"2018"&amp;" - "&amp;O$3&amp;" - Final",Comparison!$A:$P,16,FALSE),0)</f>
        <v>0</v>
      </c>
      <c r="P123" s="29">
        <f>IFERROR(VLOOKUP($A123&amp;" - "&amp;"2018"&amp;" - "&amp;P$3&amp;" - Final",Comparison!$A:$P,16,FALSE),0)</f>
        <v>0</v>
      </c>
      <c r="Q123" s="29">
        <f>IFERROR(VLOOKUP($A123&amp;" - "&amp;"2018"&amp;" - "&amp;Q$3&amp;" - Final",Comparison!$A:$P,16,FALSE),0)</f>
        <v>31</v>
      </c>
    </row>
    <row r="124" spans="1:17" x14ac:dyDescent="0.25">
      <c r="A124" s="2">
        <v>208</v>
      </c>
      <c r="B124" s="5" t="s">
        <v>41</v>
      </c>
      <c r="C124" s="5" t="s">
        <v>97</v>
      </c>
      <c r="D124" s="27">
        <f>VLOOKUP(A124&amp;" - "&amp;"2018 - EU - Final",Comparison!A:O,15,FALSE)</f>
        <v>1613</v>
      </c>
      <c r="E124" s="27">
        <f>VLOOKUP(A124&amp;" - "&amp;"2018 - EU - Final",Comparison!A:O,10,FALSE)</f>
        <v>2540</v>
      </c>
      <c r="F124" s="27">
        <f t="shared" si="6"/>
        <v>927</v>
      </c>
      <c r="G124" s="28">
        <f t="shared" si="7"/>
        <v>0.57470551766893985</v>
      </c>
      <c r="H124" s="29">
        <f>IFERROR(VLOOKUP($A124&amp;" - "&amp;"2018"&amp;" - "&amp;H$3&amp;" - Final",Comparison!$A:$P,16,FALSE),0)</f>
        <v>0</v>
      </c>
      <c r="I124" s="29">
        <f>IFERROR(VLOOKUP($A124&amp;" - "&amp;"2018"&amp;" - "&amp;I$3&amp;" - Final",Comparison!$A:$P,16,FALSE),0)</f>
        <v>0</v>
      </c>
      <c r="J124" s="29">
        <f>IFERROR(VLOOKUP($A124&amp;" - "&amp;"2018"&amp;" - "&amp;J$3&amp;" - Final",Comparison!$A:$P,16,FALSE),0)</f>
        <v>556.20000000000005</v>
      </c>
      <c r="K124" s="29">
        <f>IFERROR(VLOOKUP($A124&amp;" - "&amp;"2018"&amp;" - "&amp;K$3&amp;" - Final",Comparison!$A:$P,16,FALSE),0)</f>
        <v>0</v>
      </c>
      <c r="L124" s="29">
        <f>IFERROR(VLOOKUP($A124&amp;" - "&amp;"2018"&amp;" - "&amp;L$3&amp;" - Final",Comparison!$A:$P,16,FALSE),0)</f>
        <v>0</v>
      </c>
      <c r="M124" s="29">
        <f>IFERROR(VLOOKUP($A124&amp;" - "&amp;"2018"&amp;" - "&amp;M$3&amp;" - Final",Comparison!$A:$P,16,FALSE),0)</f>
        <v>0</v>
      </c>
      <c r="N124" s="29">
        <f>IFERROR(VLOOKUP($A124&amp;" - "&amp;"2018"&amp;" - "&amp;N$3&amp;" - Final",Comparison!$A:$P,16,FALSE),0)</f>
        <v>0</v>
      </c>
      <c r="O124" s="29">
        <f>IFERROR(VLOOKUP($A124&amp;" - "&amp;"2018"&amp;" - "&amp;O$3&amp;" - Final",Comparison!$A:$P,16,FALSE),0)</f>
        <v>370.79999999999995</v>
      </c>
      <c r="P124" s="29">
        <f>IFERROR(VLOOKUP($A124&amp;" - "&amp;"2018"&amp;" - "&amp;P$3&amp;" - Final",Comparison!$A:$P,16,FALSE),0)</f>
        <v>0</v>
      </c>
      <c r="Q124" s="29">
        <f>IFERROR(VLOOKUP($A124&amp;" - "&amp;"2018"&amp;" - "&amp;Q$3&amp;" - Final",Comparison!$A:$P,16,FALSE),0)</f>
        <v>0</v>
      </c>
    </row>
    <row r="125" spans="1:17" x14ac:dyDescent="0.25">
      <c r="A125" s="2">
        <v>209</v>
      </c>
      <c r="B125" s="5" t="s">
        <v>41</v>
      </c>
      <c r="C125" s="5" t="s">
        <v>253</v>
      </c>
      <c r="D125" s="27">
        <f>VLOOKUP(A125&amp;" - "&amp;"2018 - EU - Final",Comparison!A:O,15,FALSE)</f>
        <v>13936.698741970022</v>
      </c>
      <c r="E125" s="27">
        <f>VLOOKUP(A125&amp;" - "&amp;"2018 - EU - Final",Comparison!A:O,10,FALSE)</f>
        <v>13991</v>
      </c>
      <c r="F125" s="27">
        <f t="shared" si="6"/>
        <v>54.301258029978271</v>
      </c>
      <c r="G125" s="28">
        <f t="shared" si="7"/>
        <v>3.8962783823726765E-3</v>
      </c>
      <c r="H125" s="29">
        <f>IFERROR(VLOOKUP($A125&amp;" - "&amp;"2018"&amp;" - "&amp;H$3&amp;" - Final",Comparison!$A:$P,16,FALSE),0)</f>
        <v>1.1604657387580346</v>
      </c>
      <c r="I125" s="29">
        <f>IFERROR(VLOOKUP($A125&amp;" - "&amp;"2018"&amp;" - "&amp;I$3&amp;" - Final",Comparison!$A:$P,16,FALSE),0)</f>
        <v>5.026097430406935</v>
      </c>
      <c r="J125" s="29">
        <f>IFERROR(VLOOKUP($A125&amp;" - "&amp;"2018"&amp;" - "&amp;J$3&amp;" - Final",Comparison!$A:$P,16,FALSE),0)</f>
        <v>7.5527301927193093</v>
      </c>
      <c r="K125" s="29">
        <f>IFERROR(VLOOKUP($A125&amp;" - "&amp;"2018"&amp;" - "&amp;K$3&amp;" - Final",Comparison!$A:$P,16,FALSE),0)</f>
        <v>1.3079496788008669</v>
      </c>
      <c r="L125" s="29">
        <f>IFERROR(VLOOKUP($A125&amp;" - "&amp;"2018"&amp;" - "&amp;L$3&amp;" - Final",Comparison!$A:$P,16,FALSE),0)</f>
        <v>0</v>
      </c>
      <c r="M125" s="29">
        <f>IFERROR(VLOOKUP($A125&amp;" - "&amp;"2018"&amp;" - "&amp;M$3&amp;" - Final",Comparison!$A:$P,16,FALSE),0)</f>
        <v>2.9069860813705191</v>
      </c>
      <c r="N125" s="29">
        <f>IFERROR(VLOOKUP($A125&amp;" - "&amp;"2018"&amp;" - "&amp;N$3&amp;" - Final",Comparison!$A:$P,16,FALSE),0)</f>
        <v>0</v>
      </c>
      <c r="O125" s="29">
        <f>IFERROR(VLOOKUP($A125&amp;" - "&amp;"2018"&amp;" - "&amp;O$3&amp;" - Final",Comparison!$A:$P,16,FALSE),0)</f>
        <v>0</v>
      </c>
      <c r="P125" s="29">
        <f>IFERROR(VLOOKUP($A125&amp;" - "&amp;"2018"&amp;" - "&amp;P$3&amp;" - Final",Comparison!$A:$P,16,FALSE),0)</f>
        <v>1.1643468950749636E-2</v>
      </c>
      <c r="Q125" s="29">
        <f>IFERROR(VLOOKUP($A125&amp;" - "&amp;"2018"&amp;" - "&amp;Q$3&amp;" - Final",Comparison!$A:$P,16,FALSE),0)</f>
        <v>36.335385438971571</v>
      </c>
    </row>
    <row r="126" spans="1:17" x14ac:dyDescent="0.25">
      <c r="A126" s="2">
        <v>210</v>
      </c>
      <c r="B126" s="5" t="s">
        <v>41</v>
      </c>
      <c r="C126" s="5" t="s">
        <v>108</v>
      </c>
      <c r="D126" s="27">
        <f>VLOOKUP(A126&amp;" - "&amp;"2018 - EU - Final",Comparison!A:O,15,FALSE)</f>
        <v>11</v>
      </c>
      <c r="E126" s="27">
        <f>VLOOKUP(A126&amp;" - "&amp;"2018 - EU - Final",Comparison!A:O,10,FALSE)</f>
        <v>213</v>
      </c>
      <c r="F126" s="27">
        <f t="shared" si="6"/>
        <v>202</v>
      </c>
      <c r="G126" s="28">
        <f t="shared" si="7"/>
        <v>18.363636363636363</v>
      </c>
      <c r="H126" s="29">
        <f>IFERROR(VLOOKUP($A126&amp;" - "&amp;"2018"&amp;" - "&amp;H$3&amp;" - Final",Comparison!$A:$P,16,FALSE),0)</f>
        <v>0</v>
      </c>
      <c r="I126" s="29">
        <f>IFERROR(VLOOKUP($A126&amp;" - "&amp;"2018"&amp;" - "&amp;I$3&amp;" - Final",Comparison!$A:$P,16,FALSE),0)</f>
        <v>0</v>
      </c>
      <c r="J126" s="29">
        <f>IFERROR(VLOOKUP($A126&amp;" - "&amp;"2018"&amp;" - "&amp;J$3&amp;" - Final",Comparison!$A:$P,16,FALSE),0)</f>
        <v>24.657276995305164</v>
      </c>
      <c r="K126" s="29">
        <f>IFERROR(VLOOKUP($A126&amp;" - "&amp;"2018"&amp;" - "&amp;K$3&amp;" - Final",Comparison!$A:$P,16,FALSE),0)</f>
        <v>0.94835680751173712</v>
      </c>
      <c r="L126" s="29">
        <f>IFERROR(VLOOKUP($A126&amp;" - "&amp;"2018"&amp;" - "&amp;L$3&amp;" - Final",Comparison!$A:$P,16,FALSE),0)</f>
        <v>60.694835680751176</v>
      </c>
      <c r="M126" s="29">
        <f>IFERROR(VLOOKUP($A126&amp;" - "&amp;"2018"&amp;" - "&amp;M$3&amp;" - Final",Comparison!$A:$P,16,FALSE),0)</f>
        <v>0</v>
      </c>
      <c r="N126" s="29">
        <f>IFERROR(VLOOKUP($A126&amp;" - "&amp;"2018"&amp;" - "&amp;N$3&amp;" - Final",Comparison!$A:$P,16,FALSE),0)</f>
        <v>0</v>
      </c>
      <c r="O126" s="29">
        <f>IFERROR(VLOOKUP($A126&amp;" - "&amp;"2018"&amp;" - "&amp;O$3&amp;" - Final",Comparison!$A:$P,16,FALSE),0)</f>
        <v>0</v>
      </c>
      <c r="P126" s="29">
        <f>IFERROR(VLOOKUP($A126&amp;" - "&amp;"2018"&amp;" - "&amp;P$3&amp;" - Final",Comparison!$A:$P,16,FALSE),0)</f>
        <v>0</v>
      </c>
      <c r="Q126" s="29">
        <f>IFERROR(VLOOKUP($A126&amp;" - "&amp;"2018"&amp;" - "&amp;Q$3&amp;" - Final",Comparison!$A:$P,16,FALSE),0)</f>
        <v>115.69953051643192</v>
      </c>
    </row>
    <row r="127" spans="1:17" x14ac:dyDescent="0.25">
      <c r="A127" s="2">
        <v>211</v>
      </c>
      <c r="B127" s="5" t="s">
        <v>41</v>
      </c>
      <c r="C127" s="5" t="s">
        <v>454</v>
      </c>
      <c r="D127" s="27">
        <f>VLOOKUP(A127&amp;" - "&amp;"2018 - EU - Final",Comparison!A:O,15,FALSE)</f>
        <v>16518</v>
      </c>
      <c r="E127" s="27">
        <f>VLOOKUP(A127&amp;" - "&amp;"2018 - EU - Final",Comparison!A:O,10,FALSE)</f>
        <v>17159</v>
      </c>
      <c r="F127" s="27">
        <f t="shared" si="6"/>
        <v>641</v>
      </c>
      <c r="G127" s="28">
        <f t="shared" si="7"/>
        <v>3.8806150865722241E-2</v>
      </c>
      <c r="H127" s="29">
        <f>IFERROR(VLOOKUP($A127&amp;" - "&amp;"2018"&amp;" - "&amp;H$3&amp;" - Final",Comparison!$A:$P,16,FALSE),0)</f>
        <v>6.2758902033918105</v>
      </c>
      <c r="I127" s="29">
        <f>IFERROR(VLOOKUP($A127&amp;" - "&amp;"2018"&amp;" - "&amp;I$3&amp;" - Final",Comparison!$A:$P,16,FALSE),0)</f>
        <v>0</v>
      </c>
      <c r="J127" s="29">
        <f>IFERROR(VLOOKUP($A127&amp;" - "&amp;"2018"&amp;" - "&amp;J$3&amp;" - Final",Comparison!$A:$P,16,FALSE),0)</f>
        <v>384.5850574042779</v>
      </c>
      <c r="K127" s="29">
        <f>IFERROR(VLOOKUP($A127&amp;" - "&amp;"2018"&amp;" - "&amp;K$3&amp;" - Final",Comparison!$A:$P,16,FALSE),0)</f>
        <v>0</v>
      </c>
      <c r="L127" s="29">
        <f>IFERROR(VLOOKUP($A127&amp;" - "&amp;"2018"&amp;" - "&amp;L$3&amp;" - Final",Comparison!$A:$P,16,FALSE),0)</f>
        <v>178.22781047846638</v>
      </c>
      <c r="M127" s="29">
        <f>IFERROR(VLOOKUP($A127&amp;" - "&amp;"2018"&amp;" - "&amp;M$3&amp;" - Final",Comparison!$A:$P,16,FALSE),0)</f>
        <v>3.1005886123899984</v>
      </c>
      <c r="N127" s="29">
        <f>IFERROR(VLOOKUP($A127&amp;" - "&amp;"2018"&amp;" - "&amp;N$3&amp;" - Final",Comparison!$A:$P,16,FALSE),0)</f>
        <v>0</v>
      </c>
      <c r="O127" s="29">
        <f>IFERROR(VLOOKUP($A127&amp;" - "&amp;"2018"&amp;" - "&amp;O$3&amp;" - Final",Comparison!$A:$P,16,FALSE),0)</f>
        <v>0</v>
      </c>
      <c r="P127" s="29">
        <f>IFERROR(VLOOKUP($A127&amp;" - "&amp;"2018"&amp;" - "&amp;P$3&amp;" - Final",Comparison!$A:$P,16,FALSE),0)</f>
        <v>0</v>
      </c>
      <c r="Q127" s="29">
        <f>IFERROR(VLOOKUP($A127&amp;" - "&amp;"2018"&amp;" - "&amp;Q$3&amp;" - Final",Comparison!$A:$P,16,FALSE),0)</f>
        <v>68.810653301474531</v>
      </c>
    </row>
    <row r="128" spans="1:17" x14ac:dyDescent="0.25">
      <c r="B128" s="5" t="s">
        <v>484</v>
      </c>
      <c r="D128" s="31">
        <f>SUM(D4:D127)</f>
        <v>2265215.0095204958</v>
      </c>
      <c r="E128" s="31">
        <f>SUM(E4:E127)</f>
        <v>2427844</v>
      </c>
      <c r="F128" s="31">
        <f>SUM(F4:F127)</f>
        <v>205772.04366910757</v>
      </c>
      <c r="G128" s="28">
        <f t="shared" si="7"/>
        <v>9.0839961241765618E-2</v>
      </c>
      <c r="H128" s="31">
        <f>SUM(H4:H127)</f>
        <v>2493.2366363203664</v>
      </c>
      <c r="I128" s="31">
        <f t="shared" ref="I128:Q128" si="8">SUM(I4:I127)</f>
        <v>21898.107672758499</v>
      </c>
      <c r="J128" s="31">
        <f t="shared" si="8"/>
        <v>19370.19500171435</v>
      </c>
      <c r="K128" s="31">
        <f t="shared" si="8"/>
        <v>9314.5158781392474</v>
      </c>
      <c r="L128" s="31">
        <f t="shared" si="8"/>
        <v>31126.600407625832</v>
      </c>
      <c r="M128" s="31">
        <f t="shared" si="8"/>
        <v>22104.33487163336</v>
      </c>
      <c r="N128" s="31">
        <f t="shared" si="8"/>
        <v>2799.9293192430332</v>
      </c>
      <c r="O128" s="31">
        <f t="shared" si="8"/>
        <v>13578.216083403022</v>
      </c>
      <c r="P128" s="31">
        <f t="shared" si="8"/>
        <v>2494.8732975213161</v>
      </c>
      <c r="Q128" s="31">
        <f t="shared" si="8"/>
        <v>79893.095618864492</v>
      </c>
    </row>
  </sheetData>
  <autoFilter ref="A3:Q3">
    <sortState ref="A4:Q127">
      <sortCondition ref="B3"/>
    </sortState>
  </autoFilter>
  <conditionalFormatting sqref="G4:G12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J7" sqref="J7"/>
    </sheetView>
  </sheetViews>
  <sheetFormatPr defaultRowHeight="15" x14ac:dyDescent="0.25"/>
  <sheetData>
    <row r="2" spans="2:3" x14ac:dyDescent="0.25">
      <c r="B2" t="s">
        <v>3090</v>
      </c>
      <c r="C2" s="44">
        <f>SUMIFS('Third country check'!L:L,'Third country check'!H:H,"Yes")/SUMIFS('Third country check'!J:J,'Third country check'!H:H,"Yes")</f>
        <v>0.10666000015386602</v>
      </c>
    </row>
    <row r="3" spans="2:3" x14ac:dyDescent="0.25">
      <c r="B3" t="s">
        <v>3091</v>
      </c>
      <c r="C3" s="44">
        <f>SUMIFS('Third country check'!L:L,'Third country check'!H:H,"No")/SUMIFS('Third country check'!J:J,'Third country check'!H:H,"No")</f>
        <v>6.8750732787980745E-2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topLeftCell="A73" workbookViewId="0">
      <selection activeCell="N122" sqref="N122"/>
    </sheetView>
  </sheetViews>
  <sheetFormatPr defaultColWidth="8.85546875" defaultRowHeight="15" x14ac:dyDescent="0.25"/>
  <cols>
    <col min="1" max="1" width="14.140625" style="43" customWidth="1"/>
    <col min="2" max="3" width="12.140625" style="36" customWidth="1"/>
    <col min="4" max="4" width="15.42578125" style="36" customWidth="1"/>
    <col min="5" max="5" width="16" style="36" customWidth="1"/>
    <col min="6" max="6" width="15.7109375" style="36" customWidth="1"/>
    <col min="7" max="7" width="14" style="36" customWidth="1"/>
    <col min="8" max="8" width="13.5703125" style="36" customWidth="1"/>
    <col min="9" max="9" width="8.85546875" style="36"/>
    <col min="10" max="10" width="12.42578125" style="36" customWidth="1"/>
    <col min="11" max="11" width="11.85546875" style="36" customWidth="1"/>
    <col min="12" max="14" width="8.85546875" style="36"/>
    <col min="15" max="15" width="9.140625" style="36" customWidth="1"/>
    <col min="16" max="16384" width="8.85546875" style="36"/>
  </cols>
  <sheetData>
    <row r="1" spans="1:12" x14ac:dyDescent="0.25">
      <c r="A1" s="33"/>
      <c r="B1" s="34"/>
      <c r="C1" s="34"/>
      <c r="D1" s="34"/>
      <c r="E1" s="34"/>
      <c r="F1" s="35"/>
      <c r="G1" s="35" t="s">
        <v>2971</v>
      </c>
      <c r="H1" s="35">
        <v>0.33300000000000002</v>
      </c>
      <c r="I1" s="35"/>
    </row>
    <row r="2" spans="1:12" x14ac:dyDescent="0.25">
      <c r="A2" s="33" t="s">
        <v>66</v>
      </c>
      <c r="B2" s="34" t="s">
        <v>60</v>
      </c>
      <c r="C2" s="34" t="s">
        <v>68</v>
      </c>
      <c r="D2" s="34" t="s">
        <v>2972</v>
      </c>
      <c r="E2" s="34" t="s">
        <v>18</v>
      </c>
      <c r="F2" s="34" t="s">
        <v>2973</v>
      </c>
      <c r="G2" s="35" t="s">
        <v>2974</v>
      </c>
      <c r="H2" s="35"/>
      <c r="I2" s="35"/>
      <c r="J2" s="36" t="s">
        <v>3087</v>
      </c>
      <c r="K2" s="36" t="s">
        <v>3088</v>
      </c>
      <c r="L2" s="36" t="s">
        <v>3089</v>
      </c>
    </row>
    <row r="3" spans="1:12" x14ac:dyDescent="0.25">
      <c r="A3" s="33">
        <v>1</v>
      </c>
      <c r="B3" s="34" t="s">
        <v>51</v>
      </c>
      <c r="C3" s="34" t="s">
        <v>2975</v>
      </c>
      <c r="D3" s="37">
        <v>34200</v>
      </c>
      <c r="E3" s="37">
        <v>47800</v>
      </c>
      <c r="F3" s="35">
        <v>0.71548117154811719</v>
      </c>
      <c r="G3" s="35">
        <v>0</v>
      </c>
      <c r="H3" s="35" t="s">
        <v>2976</v>
      </c>
      <c r="I3" s="35"/>
      <c r="J3" s="36" t="str">
        <f>IFERROR(VLOOKUP(A3&amp;" - 2018 - EU - Final",Comparison!A:P,15,FALSE),"")</f>
        <v>No matching advice</v>
      </c>
      <c r="K3" s="36" t="str">
        <f>IFERROR(IF(J3="No matching advice","",VLOOKUP(A3&amp;" - 2018 - EU - Final",Comparison!A:P,10,FALSE)),"")</f>
        <v/>
      </c>
      <c r="L3" s="36" t="str">
        <f>IFERROR(VLOOKUP(A3&amp;" - 2018 - EU - Final",Comparison!A:P,16,FALSE),"")</f>
        <v/>
      </c>
    </row>
    <row r="4" spans="1:12" x14ac:dyDescent="0.25">
      <c r="A4" s="33">
        <v>2</v>
      </c>
      <c r="B4" s="34" t="s">
        <v>51</v>
      </c>
      <c r="C4" s="34" t="s">
        <v>97</v>
      </c>
      <c r="D4" s="37">
        <v>104734.3</v>
      </c>
      <c r="E4" s="37">
        <v>286265.7</v>
      </c>
      <c r="F4" s="35">
        <v>0.36586395086802226</v>
      </c>
      <c r="G4" s="35">
        <v>0</v>
      </c>
      <c r="H4" s="35" t="s">
        <v>2976</v>
      </c>
      <c r="I4" s="35"/>
      <c r="J4" s="36">
        <f>IFERROR(VLOOKUP(A4&amp;" - 2018 - EU - Final",Comparison!A:P,15,FALSE),"")</f>
        <v>33000</v>
      </c>
      <c r="K4" s="36">
        <f>IFERROR(IF(J4="No matching advice","",VLOOKUP(A4&amp;" - 2018 - EU - Final",Comparison!A:P,10,FALSE)),"")</f>
        <v>33000</v>
      </c>
      <c r="L4" s="36">
        <f>IFERROR(VLOOKUP(A4&amp;" - 2018 - EU - Final",Comparison!A:P,16,FALSE),"")</f>
        <v>0</v>
      </c>
    </row>
    <row r="5" spans="1:12" x14ac:dyDescent="0.25">
      <c r="A5" s="33">
        <v>3</v>
      </c>
      <c r="B5" s="34" t="s">
        <v>44</v>
      </c>
      <c r="C5" s="34" t="s">
        <v>2977</v>
      </c>
      <c r="D5" s="37">
        <v>19238</v>
      </c>
      <c r="E5" s="37">
        <v>33340</v>
      </c>
      <c r="F5" s="35">
        <v>0.5770245950809838</v>
      </c>
      <c r="G5" s="35">
        <v>0</v>
      </c>
      <c r="H5" s="35" t="s">
        <v>2976</v>
      </c>
      <c r="I5" s="35"/>
      <c r="J5" s="36">
        <f>IFERROR(VLOOKUP(A5&amp;" - 2018 - EU - Final",Comparison!A:P,15,FALSE),"")</f>
        <v>4546</v>
      </c>
      <c r="K5" s="36">
        <f>IFERROR(IF(J5="No matching advice","",VLOOKUP(A5&amp;" - 2018 - EU - Final",Comparison!A:P,10,FALSE)),"")</f>
        <v>3955</v>
      </c>
      <c r="L5" s="36">
        <f>IFERROR(VLOOKUP(A5&amp;" - 2018 - EU - Final",Comparison!A:P,16,FALSE),"")</f>
        <v>0</v>
      </c>
    </row>
    <row r="6" spans="1:12" x14ac:dyDescent="0.25">
      <c r="A6" s="33">
        <v>4</v>
      </c>
      <c r="B6" s="34" t="s">
        <v>44</v>
      </c>
      <c r="C6" s="34" t="s">
        <v>2978</v>
      </c>
      <c r="D6" s="37">
        <v>7918.8736816455785</v>
      </c>
      <c r="E6" s="37">
        <v>64317.126318354422</v>
      </c>
      <c r="F6" s="35">
        <v>0.12312231803468712</v>
      </c>
      <c r="G6" s="35">
        <v>0</v>
      </c>
      <c r="H6" s="35" t="s">
        <v>2976</v>
      </c>
      <c r="I6" s="35"/>
      <c r="J6" s="36">
        <f>IFERROR(VLOOKUP(A6&amp;" - 2018 - EU - Final",Comparison!A:P,15,FALSE),"")</f>
        <v>15807.777162885077</v>
      </c>
      <c r="K6" s="36">
        <f>IFERROR(IF(J6="No matching advice","",VLOOKUP(A6&amp;" - 2018 - EU - Final",Comparison!A:P,10,FALSE)),"")</f>
        <v>16225</v>
      </c>
      <c r="L6" s="36">
        <f>IFERROR(VLOOKUP(A6&amp;" - 2018 - EU - Final",Comparison!A:P,16,FALSE),"")</f>
        <v>417.2228371149231</v>
      </c>
    </row>
    <row r="7" spans="1:12" x14ac:dyDescent="0.25">
      <c r="A7" s="33">
        <v>5</v>
      </c>
      <c r="B7" s="34" t="s">
        <v>44</v>
      </c>
      <c r="C7" s="34" t="s">
        <v>2979</v>
      </c>
      <c r="D7" s="37">
        <v>729.25344055668825</v>
      </c>
      <c r="E7" s="37">
        <v>6970.7465594433124</v>
      </c>
      <c r="F7" s="35">
        <v>0.1046162608750657</v>
      </c>
      <c r="G7" s="35">
        <v>0</v>
      </c>
      <c r="H7" s="35" t="s">
        <v>2976</v>
      </c>
      <c r="I7" s="35"/>
      <c r="J7" s="36">
        <f>IFERROR(VLOOKUP(A7&amp;" - 2018 - EU - Final",Comparison!A:P,15,FALSE),"")</f>
        <v>1656.284818299207</v>
      </c>
      <c r="K7" s="36">
        <f>IFERROR(IF(J7="No matching advice","",VLOOKUP(A7&amp;" - 2018 - EU - Final",Comparison!A:P,10,FALSE)),"")</f>
        <v>1700</v>
      </c>
      <c r="L7" s="36">
        <f>IFERROR(VLOOKUP(A7&amp;" - 2018 - EU - Final",Comparison!A:P,16,FALSE),"")</f>
        <v>43.715181700792982</v>
      </c>
    </row>
    <row r="8" spans="1:12" x14ac:dyDescent="0.25">
      <c r="A8" s="33">
        <v>6</v>
      </c>
      <c r="B8" s="34" t="s">
        <v>44</v>
      </c>
      <c r="C8" s="34" t="s">
        <v>2980</v>
      </c>
      <c r="D8" s="37">
        <v>4107.8728777977303</v>
      </c>
      <c r="E8" s="37">
        <v>35202.12712220227</v>
      </c>
      <c r="F8" s="35">
        <v>0.11669388226278125</v>
      </c>
      <c r="G8" s="35">
        <v>0</v>
      </c>
      <c r="H8" s="35" t="s">
        <v>2976</v>
      </c>
      <c r="I8" s="35"/>
      <c r="J8" s="36">
        <f>IFERROR(VLOOKUP(A8&amp;" - 2018 - EU - Final",Comparison!A:P,15,FALSE),"")</f>
        <v>8943.9380188157174</v>
      </c>
      <c r="K8" s="36">
        <f>IFERROR(IF(J8="No matching advice","",VLOOKUP(A8&amp;" - 2018 - EU - Final",Comparison!A:P,10,FALSE)),"")</f>
        <v>9180</v>
      </c>
      <c r="L8" s="36">
        <f>IFERROR(VLOOKUP(A8&amp;" - 2018 - EU - Final",Comparison!A:P,16,FALSE),"")</f>
        <v>236.06198118428256</v>
      </c>
    </row>
    <row r="9" spans="1:12" x14ac:dyDescent="0.25">
      <c r="A9" s="33">
        <v>7</v>
      </c>
      <c r="B9" s="34" t="s">
        <v>44</v>
      </c>
      <c r="C9" s="34" t="s">
        <v>111</v>
      </c>
      <c r="D9" s="37">
        <v>40644.022026371749</v>
      </c>
      <c r="E9" s="37">
        <v>375501.83785440505</v>
      </c>
      <c r="F9" s="35">
        <v>0.1082392093168152</v>
      </c>
      <c r="G9" s="35">
        <v>0</v>
      </c>
      <c r="H9" s="35" t="s">
        <v>2976</v>
      </c>
      <c r="I9" s="35"/>
      <c r="J9" s="36">
        <f>IFERROR(VLOOKUP(A9&amp;" - 2018 - EU - Final",Comparison!A:P,15,FALSE),"")</f>
        <v>29534.713102409642</v>
      </c>
      <c r="K9" s="36">
        <f>IFERROR(IF(J9="No matching advice","",VLOOKUP(A9&amp;" - 2018 - EU - Final",Comparison!A:P,10,FALSE)),"")</f>
        <v>33516</v>
      </c>
      <c r="L9" s="36">
        <f>IFERROR(VLOOKUP(A9&amp;" - 2018 - EU - Final",Comparison!A:P,16,FALSE),"")</f>
        <v>3981.2868975903584</v>
      </c>
    </row>
    <row r="10" spans="1:12" x14ac:dyDescent="0.25">
      <c r="A10" s="33">
        <v>8</v>
      </c>
      <c r="B10" s="34" t="s">
        <v>44</v>
      </c>
      <c r="C10" s="34" t="s">
        <v>114</v>
      </c>
      <c r="D10" s="37">
        <v>10770.97797362824</v>
      </c>
      <c r="E10" s="37">
        <v>100994.16214559489</v>
      </c>
      <c r="F10" s="35">
        <v>0.10664951067271211</v>
      </c>
      <c r="G10" s="35">
        <v>0</v>
      </c>
      <c r="H10" s="35" t="s">
        <v>2976</v>
      </c>
      <c r="I10" s="35"/>
      <c r="J10" s="36">
        <f>IFERROR(VLOOKUP(A10&amp;" - 2018 - EU - Final",Comparison!A:P,15,FALSE),"")</f>
        <v>7913.2868975903621</v>
      </c>
      <c r="K10" s="36">
        <f>IFERROR(IF(J10="No matching advice","",VLOOKUP(A10&amp;" - 2018 - EU - Final",Comparison!A:P,10,FALSE)),"")</f>
        <v>8980</v>
      </c>
      <c r="L10" s="36">
        <f>IFERROR(VLOOKUP(A10&amp;" - 2018 - EU - Final",Comparison!A:P,16,FALSE),"")</f>
        <v>1066.7131024096379</v>
      </c>
    </row>
    <row r="11" spans="1:12" x14ac:dyDescent="0.25">
      <c r="A11" s="33">
        <v>9</v>
      </c>
      <c r="B11" s="34" t="s">
        <v>116</v>
      </c>
      <c r="C11" s="34" t="s">
        <v>2981</v>
      </c>
      <c r="D11" s="37">
        <v>0</v>
      </c>
      <c r="E11" s="37">
        <v>0</v>
      </c>
      <c r="F11" s="35" t="s">
        <v>93</v>
      </c>
      <c r="G11" s="35" t="e">
        <v>#DIV/0!</v>
      </c>
      <c r="H11" s="35" t="s">
        <v>93</v>
      </c>
      <c r="I11" s="35"/>
      <c r="J11" s="36" t="str">
        <f>IFERROR(VLOOKUP(A11&amp;" - 2018 - EU - Final",Comparison!A:P,15,FALSE),"")</f>
        <v>No matching advice</v>
      </c>
      <c r="K11" s="36" t="str">
        <f>IFERROR(IF(J11="No matching advice","",VLOOKUP(A11&amp;" - 2018 - EU - Final",Comparison!A:P,10,FALSE)),"")</f>
        <v/>
      </c>
      <c r="L11" s="36" t="str">
        <f>IFERROR(VLOOKUP(A11&amp;" - 2018 - EU - Final",Comparison!A:P,16,FALSE),"")</f>
        <v/>
      </c>
    </row>
    <row r="12" spans="1:12" x14ac:dyDescent="0.25">
      <c r="A12" s="33">
        <v>10</v>
      </c>
      <c r="B12" s="34" t="s">
        <v>116</v>
      </c>
      <c r="C12" s="34" t="s">
        <v>2982</v>
      </c>
      <c r="D12" s="37">
        <v>0</v>
      </c>
      <c r="E12" s="37">
        <v>0</v>
      </c>
      <c r="F12" s="35" t="s">
        <v>93</v>
      </c>
      <c r="G12" s="35" t="e">
        <v>#DIV/0!</v>
      </c>
      <c r="H12" s="35" t="s">
        <v>93</v>
      </c>
      <c r="I12" s="35"/>
      <c r="J12" s="36" t="str">
        <f>IFERROR(VLOOKUP(A12&amp;" - 2018 - EU - Final",Comparison!A:P,15,FALSE),"")</f>
        <v>No matching advice</v>
      </c>
      <c r="K12" s="36" t="str">
        <f>IFERROR(IF(J12="No matching advice","",VLOOKUP(A12&amp;" - 2018 - EU - Final",Comparison!A:P,10,FALSE)),"")</f>
        <v/>
      </c>
      <c r="L12" s="36" t="str">
        <f>IFERROR(VLOOKUP(A12&amp;" - 2018 - EU - Final",Comparison!A:P,16,FALSE),"")</f>
        <v/>
      </c>
    </row>
    <row r="13" spans="1:12" x14ac:dyDescent="0.25">
      <c r="A13" s="33">
        <v>11</v>
      </c>
      <c r="B13" s="34" t="s">
        <v>126</v>
      </c>
      <c r="C13" s="34" t="s">
        <v>2983</v>
      </c>
      <c r="D13" s="37">
        <v>0</v>
      </c>
      <c r="E13" s="37">
        <v>0</v>
      </c>
      <c r="F13" s="35" t="s">
        <v>93</v>
      </c>
      <c r="G13" s="35" t="e">
        <v>#DIV/0!</v>
      </c>
      <c r="H13" s="35" t="s">
        <v>93</v>
      </c>
      <c r="I13" s="35"/>
      <c r="J13" s="36">
        <f>IFERROR(VLOOKUP(A13&amp;" - 2018 - EU - Final",Comparison!A:P,15,FALSE),"")</f>
        <v>0</v>
      </c>
      <c r="K13" s="36">
        <f>IFERROR(IF(J13="No matching advice","",VLOOKUP(A13&amp;" - 2018 - EU - Final",Comparison!A:P,10,FALSE)),"")</f>
        <v>0</v>
      </c>
      <c r="L13" s="36">
        <f>IFERROR(VLOOKUP(A13&amp;" - 2018 - EU - Final",Comparison!A:P,16,FALSE),"")</f>
        <v>0</v>
      </c>
    </row>
    <row r="14" spans="1:12" x14ac:dyDescent="0.25">
      <c r="A14" s="33">
        <v>12</v>
      </c>
      <c r="B14" s="34" t="s">
        <v>55</v>
      </c>
      <c r="C14" s="34" t="s">
        <v>390</v>
      </c>
      <c r="D14" s="37">
        <v>21811</v>
      </c>
      <c r="E14" s="37">
        <v>38078.055118110235</v>
      </c>
      <c r="F14" s="35">
        <v>0.57279711194142657</v>
      </c>
      <c r="G14" s="35">
        <v>0.10255411975867412</v>
      </c>
      <c r="H14" s="35" t="s">
        <v>2976</v>
      </c>
      <c r="I14" s="35"/>
      <c r="J14" s="36">
        <f>IFERROR(VLOOKUP(A14&amp;" - 2018 - EU - Final",Comparison!A:P,15,FALSE),"")</f>
        <v>10463</v>
      </c>
      <c r="K14" s="36">
        <f>IFERROR(IF(J14="No matching advice","",VLOOKUP(A14&amp;" - 2018 - EU - Final",Comparison!A:P,10,FALSE)),"")</f>
        <v>10463</v>
      </c>
      <c r="L14" s="36">
        <f>IFERROR(VLOOKUP(A14&amp;" - 2018 - EU - Final",Comparison!A:P,16,FALSE),"")</f>
        <v>0</v>
      </c>
    </row>
    <row r="15" spans="1:12" x14ac:dyDescent="0.25">
      <c r="A15" s="33">
        <v>13</v>
      </c>
      <c r="B15" s="34" t="s">
        <v>55</v>
      </c>
      <c r="C15" s="34" t="s">
        <v>2984</v>
      </c>
      <c r="D15" s="37">
        <v>0</v>
      </c>
      <c r="E15" s="37">
        <v>0</v>
      </c>
      <c r="F15" s="35" t="s">
        <v>93</v>
      </c>
      <c r="G15" s="35" t="e">
        <v>#DIV/0!</v>
      </c>
      <c r="H15" s="35" t="s">
        <v>93</v>
      </c>
      <c r="I15" s="35"/>
      <c r="J15" s="36" t="str">
        <f>IFERROR(VLOOKUP(A15&amp;" - 2018 - EU - Final",Comparison!A:P,15,FALSE),"")</f>
        <v/>
      </c>
      <c r="K15" s="36" t="str">
        <f>IFERROR(IF(J15="No matching advice","",VLOOKUP(A15&amp;" - 2018 - EU - Final",Comparison!A:P,10,FALSE)),"")</f>
        <v/>
      </c>
      <c r="L15" s="36" t="str">
        <f>IFERROR(VLOOKUP(A15&amp;" - 2018 - EU - Final",Comparison!A:P,16,FALSE),"")</f>
        <v/>
      </c>
    </row>
    <row r="16" spans="1:12" x14ac:dyDescent="0.25">
      <c r="A16" s="33">
        <v>14</v>
      </c>
      <c r="B16" s="34" t="s">
        <v>55</v>
      </c>
      <c r="C16" s="34" t="s">
        <v>2985</v>
      </c>
      <c r="D16" s="37">
        <v>0</v>
      </c>
      <c r="E16" s="37">
        <v>0</v>
      </c>
      <c r="F16" s="35" t="s">
        <v>93</v>
      </c>
      <c r="G16" s="35" t="e">
        <v>#DIV/0!</v>
      </c>
      <c r="H16" s="35" t="s">
        <v>93</v>
      </c>
      <c r="I16" s="35"/>
      <c r="J16" s="36" t="str">
        <f>IFERROR(VLOOKUP(A16&amp;" - 2018 - EU - Final",Comparison!A:P,15,FALSE),"")</f>
        <v/>
      </c>
      <c r="K16" s="36" t="str">
        <f>IFERROR(IF(J16="No matching advice","",VLOOKUP(A16&amp;" - 2018 - EU - Final",Comparison!A:P,10,FALSE)),"")</f>
        <v/>
      </c>
      <c r="L16" s="36" t="str">
        <f>IFERROR(VLOOKUP(A16&amp;" - 2018 - EU - Final",Comparison!A:P,16,FALSE),"")</f>
        <v/>
      </c>
    </row>
    <row r="17" spans="1:12" x14ac:dyDescent="0.25">
      <c r="A17" s="33">
        <v>15</v>
      </c>
      <c r="B17" s="34" t="s">
        <v>55</v>
      </c>
      <c r="C17" s="34" t="s">
        <v>135</v>
      </c>
      <c r="D17" s="37">
        <v>4748</v>
      </c>
      <c r="E17" s="37">
        <v>0</v>
      </c>
      <c r="F17" s="35" t="s">
        <v>93</v>
      </c>
      <c r="G17" s="35">
        <v>0</v>
      </c>
      <c r="H17" s="35" t="s">
        <v>2976</v>
      </c>
      <c r="I17" s="35"/>
      <c r="J17" s="36">
        <f>IFERROR(VLOOKUP(A17&amp;" - 2018 - EU - Final",Comparison!A:P,15,FALSE),"")</f>
        <v>0</v>
      </c>
      <c r="K17" s="36">
        <f>IFERROR(IF(J17="No matching advice","",VLOOKUP(A17&amp;" - 2018 - EU - Final",Comparison!A:P,10,FALSE)),"")</f>
        <v>286</v>
      </c>
      <c r="L17" s="36">
        <f>IFERROR(VLOOKUP(A17&amp;" - 2018 - EU - Final",Comparison!A:P,16,FALSE),"")</f>
        <v>286</v>
      </c>
    </row>
    <row r="18" spans="1:12" x14ac:dyDescent="0.25">
      <c r="A18" s="33">
        <v>16</v>
      </c>
      <c r="B18" s="34" t="s">
        <v>55</v>
      </c>
      <c r="C18" s="34" t="s">
        <v>2986</v>
      </c>
      <c r="D18" s="37">
        <v>486</v>
      </c>
      <c r="E18" s="37">
        <v>628992.15876226174</v>
      </c>
      <c r="F18" s="35">
        <v>7.726646401385298E-4</v>
      </c>
      <c r="G18" s="35">
        <v>0</v>
      </c>
      <c r="H18" s="35" t="s">
        <v>2976</v>
      </c>
      <c r="I18" s="35"/>
      <c r="J18" s="36">
        <f>IFERROR(VLOOKUP(A18&amp;" - 2018 - EU - Final",Comparison!A:P,15,FALSE),"")</f>
        <v>0</v>
      </c>
      <c r="K18" s="36">
        <f>IFERROR(IF(J18="No matching advice","",VLOOKUP(A18&amp;" - 2018 - EU - Final",Comparison!A:P,10,FALSE)),"")</f>
        <v>53</v>
      </c>
      <c r="L18" s="36">
        <f>IFERROR(VLOOKUP(A18&amp;" - 2018 - EU - Final",Comparison!A:P,16,FALSE),"")</f>
        <v>53</v>
      </c>
    </row>
    <row r="19" spans="1:12" x14ac:dyDescent="0.25">
      <c r="A19" s="33">
        <v>17</v>
      </c>
      <c r="B19" s="34" t="s">
        <v>55</v>
      </c>
      <c r="C19" s="34" t="s">
        <v>2987</v>
      </c>
      <c r="D19" s="37">
        <v>110</v>
      </c>
      <c r="E19" s="37">
        <v>19035.302185720251</v>
      </c>
      <c r="F19" s="35">
        <v>5.7787367348714281E-3</v>
      </c>
      <c r="G19" s="35">
        <v>0</v>
      </c>
      <c r="H19" s="35" t="s">
        <v>2976</v>
      </c>
      <c r="I19" s="35"/>
      <c r="J19" s="36">
        <f>IFERROR(VLOOKUP(A19&amp;" - 2018 - EU - Final",Comparison!A:P,15,FALSE),"")</f>
        <v>0</v>
      </c>
      <c r="K19" s="36">
        <f>IFERROR(IF(J19="No matching advice","",VLOOKUP(A19&amp;" - 2018 - EU - Final",Comparison!A:P,10,FALSE)),"")</f>
        <v>8</v>
      </c>
      <c r="L19" s="36">
        <f>IFERROR(VLOOKUP(A19&amp;" - 2018 - EU - Final",Comparison!A:P,16,FALSE),"")</f>
        <v>8</v>
      </c>
    </row>
    <row r="20" spans="1:12" x14ac:dyDescent="0.25">
      <c r="A20" s="33">
        <v>18</v>
      </c>
      <c r="B20" s="34" t="s">
        <v>34</v>
      </c>
      <c r="C20" s="34" t="s">
        <v>2977</v>
      </c>
      <c r="D20" s="37">
        <v>279492.09356663236</v>
      </c>
      <c r="E20" s="37">
        <v>421232.00618399109</v>
      </c>
      <c r="F20" s="35">
        <v>0.66351105676559685</v>
      </c>
      <c r="G20" s="35">
        <v>0.97338377802091625</v>
      </c>
      <c r="H20" s="35" t="s">
        <v>2988</v>
      </c>
      <c r="I20" s="35"/>
      <c r="J20" s="36">
        <f>IFERROR(VLOOKUP(A20&amp;" - 2018 - EU - Final",Comparison!A:P,15,FALSE),"")</f>
        <v>53473</v>
      </c>
      <c r="K20" s="36">
        <f>IFERROR(IF(J20="No matching advice","",VLOOKUP(A20&amp;" - 2018 - EU - Final",Comparison!A:P,10,FALSE)),"")</f>
        <v>53473</v>
      </c>
      <c r="L20" s="36">
        <f>IFERROR(VLOOKUP(A20&amp;" - 2018 - EU - Final",Comparison!A:P,16,FALSE),"")</f>
        <v>0</v>
      </c>
    </row>
    <row r="21" spans="1:12" x14ac:dyDescent="0.25">
      <c r="A21" s="33">
        <v>19</v>
      </c>
      <c r="B21" s="34" t="s">
        <v>34</v>
      </c>
      <c r="C21" s="34" t="s">
        <v>2989</v>
      </c>
      <c r="D21" s="37">
        <v>1204635.2318050819</v>
      </c>
      <c r="E21" s="37">
        <v>2404273.2844043947</v>
      </c>
      <c r="F21" s="35">
        <v>0.50103922861809924</v>
      </c>
      <c r="G21" s="35">
        <v>0.85765977779742553</v>
      </c>
      <c r="H21" s="35" t="s">
        <v>2988</v>
      </c>
      <c r="I21" s="35"/>
      <c r="J21" s="36">
        <f>IFERROR(VLOOKUP(A21&amp;" - 2018 - EU - Final",Comparison!A:P,15,FALSE),"")</f>
        <v>401363.00000000006</v>
      </c>
      <c r="K21" s="36">
        <f>IFERROR(IF(J21="No matching advice","",VLOOKUP(A21&amp;" - 2018 - EU - Final",Comparison!A:P,10,FALSE)),"")</f>
        <v>401363</v>
      </c>
      <c r="L21" s="36">
        <f>IFERROR(VLOOKUP(A21&amp;" - 2018 - EU - Final",Comparison!A:P,16,FALSE),"")</f>
        <v>0</v>
      </c>
    </row>
    <row r="22" spans="1:12" x14ac:dyDescent="0.25">
      <c r="A22" s="33">
        <v>20</v>
      </c>
      <c r="B22" s="34" t="s">
        <v>34</v>
      </c>
      <c r="C22" s="34" t="s">
        <v>2990</v>
      </c>
      <c r="D22" s="37">
        <v>0</v>
      </c>
      <c r="E22" s="37">
        <v>0</v>
      </c>
      <c r="F22" s="35" t="s">
        <v>93</v>
      </c>
      <c r="G22" s="35" t="e">
        <v>#DIV/0!</v>
      </c>
      <c r="H22" s="35" t="s">
        <v>93</v>
      </c>
      <c r="I22" s="35"/>
      <c r="J22" s="36" t="str">
        <f>IFERROR(VLOOKUP(A22&amp;" - 2018 - EU - Final",Comparison!A:P,15,FALSE),"")</f>
        <v/>
      </c>
      <c r="K22" s="36" t="str">
        <f>IFERROR(IF(J22="No matching advice","",VLOOKUP(A22&amp;" - 2018 - EU - Final",Comparison!A:P,10,FALSE)),"")</f>
        <v/>
      </c>
      <c r="L22" s="36" t="str">
        <f>IFERROR(VLOOKUP(A22&amp;" - 2018 - EU - Final",Comparison!A:P,16,FALSE),"")</f>
        <v/>
      </c>
    </row>
    <row r="23" spans="1:12" x14ac:dyDescent="0.25">
      <c r="A23" s="33">
        <v>21</v>
      </c>
      <c r="B23" s="34" t="s">
        <v>34</v>
      </c>
      <c r="C23" s="34" t="s">
        <v>2991</v>
      </c>
      <c r="D23" s="37">
        <v>64485.128419331115</v>
      </c>
      <c r="E23" s="37">
        <v>69254.871580668885</v>
      </c>
      <c r="F23" s="35">
        <v>0.93112768744676799</v>
      </c>
      <c r="G23" s="35">
        <v>0.99444630632468867</v>
      </c>
      <c r="H23" s="35" t="s">
        <v>2988</v>
      </c>
      <c r="I23" s="35"/>
      <c r="J23" s="36">
        <f>IFERROR(VLOOKUP(A23&amp;" - 2018 - EU - Final",Comparison!A:P,15,FALSE),"")</f>
        <v>2500</v>
      </c>
      <c r="K23" s="36">
        <f>IFERROR(IF(J23="No matching advice","",VLOOKUP(A23&amp;" - 2018 - EU - Final",Comparison!A:P,10,FALSE)),"")</f>
        <v>2500</v>
      </c>
      <c r="L23" s="36">
        <f>IFERROR(VLOOKUP(A23&amp;" - 2018 - EU - Final",Comparison!A:P,16,FALSE),"")</f>
        <v>0</v>
      </c>
    </row>
    <row r="24" spans="1:12" x14ac:dyDescent="0.25">
      <c r="A24" s="33">
        <v>22</v>
      </c>
      <c r="B24" s="34" t="s">
        <v>34</v>
      </c>
      <c r="C24" s="34" t="s">
        <v>2978</v>
      </c>
      <c r="D24" s="37">
        <v>103708.19467634485</v>
      </c>
      <c r="E24" s="37">
        <v>63941.80532365515</v>
      </c>
      <c r="F24" s="35">
        <v>1.6219153361623682</v>
      </c>
      <c r="G24" s="35">
        <v>0.98312130868882275</v>
      </c>
      <c r="H24" s="35" t="s">
        <v>2988</v>
      </c>
      <c r="I24" s="35"/>
      <c r="J24" s="36" t="str">
        <f>IFERROR(VLOOKUP(A24&amp;" - 2018 - EU - Final",Comparison!A:P,15,FALSE),"")</f>
        <v/>
      </c>
      <c r="K24" s="36" t="str">
        <f>IFERROR(IF(J24="No matching advice","",VLOOKUP(A24&amp;" - 2018 - EU - Final",Comparison!A:P,10,FALSE)),"")</f>
        <v/>
      </c>
      <c r="L24" s="36" t="str">
        <f>IFERROR(VLOOKUP(A24&amp;" - 2018 - EU - Final",Comparison!A:P,16,FALSE),"")</f>
        <v/>
      </c>
    </row>
    <row r="25" spans="1:12" x14ac:dyDescent="0.25">
      <c r="A25" s="33">
        <v>23</v>
      </c>
      <c r="B25" s="34" t="s">
        <v>34</v>
      </c>
      <c r="C25" s="34" t="s">
        <v>2992</v>
      </c>
      <c r="D25" s="37">
        <v>3439.4865883418083</v>
      </c>
      <c r="E25" s="37">
        <v>3560.5134116581912</v>
      </c>
      <c r="F25" s="35">
        <v>0.96600860344463113</v>
      </c>
      <c r="G25" s="35">
        <v>0.999385626979437</v>
      </c>
      <c r="H25" s="35" t="s">
        <v>2988</v>
      </c>
      <c r="I25" s="35"/>
      <c r="J25" s="36" t="str">
        <f>IFERROR(VLOOKUP(A25&amp;" - 2018 - EU - Final",Comparison!A:P,15,FALSE),"")</f>
        <v/>
      </c>
      <c r="K25" s="36" t="str">
        <f>IFERROR(IF(J25="No matching advice","",VLOOKUP(A25&amp;" - 2018 - EU - Final",Comparison!A:P,10,FALSE)),"")</f>
        <v/>
      </c>
      <c r="L25" s="36" t="str">
        <f>IFERROR(VLOOKUP(A25&amp;" - 2018 - EU - Final",Comparison!A:P,16,FALSE),"")</f>
        <v/>
      </c>
    </row>
    <row r="26" spans="1:12" x14ac:dyDescent="0.25">
      <c r="A26" s="33">
        <v>24</v>
      </c>
      <c r="B26" s="34" t="s">
        <v>34</v>
      </c>
      <c r="C26" s="34" t="s">
        <v>2978</v>
      </c>
      <c r="D26" s="37">
        <v>132646.83344822278</v>
      </c>
      <c r="E26" s="37">
        <v>70961.166551777234</v>
      </c>
      <c r="F26" s="35">
        <v>1.8692876666766214</v>
      </c>
      <c r="G26" s="35">
        <v>0.97302919927036136</v>
      </c>
      <c r="H26" s="35" t="s">
        <v>2988</v>
      </c>
      <c r="I26" s="35"/>
      <c r="J26" s="36" t="str">
        <f>IFERROR(VLOOKUP(A26&amp;" - 2018 - EU - Final",Comparison!A:P,15,FALSE),"")</f>
        <v/>
      </c>
      <c r="K26" s="36" t="str">
        <f>IFERROR(IF(J26="No matching advice","",VLOOKUP(A26&amp;" - 2018 - EU - Final",Comparison!A:P,10,FALSE)),"")</f>
        <v/>
      </c>
      <c r="L26" s="36" t="str">
        <f>IFERROR(VLOOKUP(A26&amp;" - 2018 - EU - Final",Comparison!A:P,16,FALSE),"")</f>
        <v/>
      </c>
    </row>
    <row r="27" spans="1:12" x14ac:dyDescent="0.25">
      <c r="A27" s="33">
        <v>25</v>
      </c>
      <c r="B27" s="34" t="s">
        <v>34</v>
      </c>
      <c r="C27" s="34" t="s">
        <v>2979</v>
      </c>
      <c r="D27" s="37">
        <v>38382.642361290476</v>
      </c>
      <c r="E27" s="37">
        <v>37617.357638709524</v>
      </c>
      <c r="F27" s="35">
        <v>1.0203439255338191</v>
      </c>
      <c r="G27" s="35">
        <v>0.98990888607420024</v>
      </c>
      <c r="H27" s="35" t="s">
        <v>2988</v>
      </c>
      <c r="I27" s="35"/>
      <c r="J27" s="36" t="str">
        <f>IFERROR(VLOOKUP(A27&amp;" - 2018 - EU - Final",Comparison!A:P,15,FALSE),"")</f>
        <v/>
      </c>
      <c r="K27" s="36" t="str">
        <f>IFERROR(IF(J27="No matching advice","",VLOOKUP(A27&amp;" - 2018 - EU - Final",Comparison!A:P,10,FALSE)),"")</f>
        <v/>
      </c>
      <c r="L27" s="36" t="str">
        <f>IFERROR(VLOOKUP(A27&amp;" - 2018 - EU - Final",Comparison!A:P,16,FALSE),"")</f>
        <v/>
      </c>
    </row>
    <row r="28" spans="1:12" x14ac:dyDescent="0.25">
      <c r="A28" s="33">
        <v>26</v>
      </c>
      <c r="B28" s="34" t="s">
        <v>34</v>
      </c>
      <c r="C28" s="34" t="s">
        <v>151</v>
      </c>
      <c r="D28" s="37">
        <v>13108.847525515597</v>
      </c>
      <c r="E28" s="37">
        <v>238385.15247448441</v>
      </c>
      <c r="F28" s="35">
        <v>5.4990201316832035E-2</v>
      </c>
      <c r="G28" s="35">
        <v>0.99709933500729653</v>
      </c>
      <c r="H28" s="35" t="s">
        <v>2988</v>
      </c>
      <c r="I28" s="35"/>
      <c r="J28" s="36">
        <f>IFERROR(VLOOKUP(A28&amp;" - 2018 - EU - Final",Comparison!A:P,15,FALSE),"")</f>
        <v>0</v>
      </c>
      <c r="K28" s="36">
        <f>IFERROR(IF(J28="No matching advice","",VLOOKUP(A28&amp;" - 2018 - EU - Final",Comparison!A:P,10,FALSE)),"")</f>
        <v>0</v>
      </c>
      <c r="L28" s="36">
        <f>IFERROR(VLOOKUP(A28&amp;" - 2018 - EU - Final",Comparison!A:P,16,FALSE),"")</f>
        <v>0</v>
      </c>
    </row>
    <row r="29" spans="1:12" x14ac:dyDescent="0.25">
      <c r="A29" s="33">
        <v>27</v>
      </c>
      <c r="B29" s="34" t="s">
        <v>34</v>
      </c>
      <c r="C29" s="34" t="s">
        <v>2982</v>
      </c>
      <c r="D29" s="37">
        <v>21112.5714366756</v>
      </c>
      <c r="E29" s="37">
        <v>23887.4285633244</v>
      </c>
      <c r="F29" s="35">
        <v>0.88383608895814003</v>
      </c>
      <c r="G29" s="35">
        <v>0.98730598787764046</v>
      </c>
      <c r="H29" s="35" t="s">
        <v>2988</v>
      </c>
      <c r="I29" s="35"/>
      <c r="J29" s="36" t="str">
        <f>IFERROR(VLOOKUP(A29&amp;" - 2018 - EU - Final",Comparison!A:P,15,FALSE),"")</f>
        <v/>
      </c>
      <c r="K29" s="36" t="str">
        <f>IFERROR(IF(J29="No matching advice","",VLOOKUP(A29&amp;" - 2018 - EU - Final",Comparison!A:P,10,FALSE)),"")</f>
        <v/>
      </c>
      <c r="L29" s="36" t="str">
        <f>IFERROR(VLOOKUP(A29&amp;" - 2018 - EU - Final",Comparison!A:P,16,FALSE),"")</f>
        <v/>
      </c>
    </row>
    <row r="30" spans="1:12" x14ac:dyDescent="0.25">
      <c r="A30" s="33">
        <v>28</v>
      </c>
      <c r="B30" s="34" t="s">
        <v>34</v>
      </c>
      <c r="C30" s="34" t="s">
        <v>114</v>
      </c>
      <c r="D30" s="37">
        <v>91834.331814080171</v>
      </c>
      <c r="E30" s="37">
        <v>57231.668185919829</v>
      </c>
      <c r="F30" s="35">
        <v>1.6046069374695129</v>
      </c>
      <c r="G30" s="35">
        <v>0.98528356910101333</v>
      </c>
      <c r="H30" s="35" t="s">
        <v>2988</v>
      </c>
      <c r="I30" s="35"/>
      <c r="J30" s="36" t="str">
        <f>IFERROR(VLOOKUP(A30&amp;" - 2018 - EU - Final",Comparison!A:P,15,FALSE),"")</f>
        <v/>
      </c>
      <c r="K30" s="36" t="str">
        <f>IFERROR(IF(J30="No matching advice","",VLOOKUP(A30&amp;" - 2018 - EU - Final",Comparison!A:P,10,FALSE)),"")</f>
        <v/>
      </c>
      <c r="L30" s="36" t="str">
        <f>IFERROR(VLOOKUP(A30&amp;" - 2018 - EU - Final",Comparison!A:P,16,FALSE),"")</f>
        <v/>
      </c>
    </row>
    <row r="31" spans="1:12" x14ac:dyDescent="0.25">
      <c r="A31" s="33">
        <v>29</v>
      </c>
      <c r="B31" s="34" t="s">
        <v>153</v>
      </c>
      <c r="C31" s="34" t="s">
        <v>2993</v>
      </c>
      <c r="D31" s="37">
        <v>0</v>
      </c>
      <c r="E31" s="37">
        <v>441558</v>
      </c>
      <c r="F31" s="35">
        <v>0</v>
      </c>
      <c r="G31" s="35">
        <v>0</v>
      </c>
      <c r="H31" s="35" t="s">
        <v>2976</v>
      </c>
      <c r="I31" s="35"/>
      <c r="J31" s="36">
        <f>IFERROR(VLOOKUP(A31&amp;" - 2018 - EU - Final",Comparison!A:P,15,FALSE),"")</f>
        <v>20380</v>
      </c>
      <c r="K31" s="36">
        <f>IFERROR(IF(J31="No matching advice","",VLOOKUP(A31&amp;" - 2018 - EU - Final",Comparison!A:P,10,FALSE)),"")</f>
        <v>20380</v>
      </c>
      <c r="L31" s="36">
        <f>IFERROR(VLOOKUP(A31&amp;" - 2018 - EU - Final",Comparison!A:P,16,FALSE),"")</f>
        <v>0</v>
      </c>
    </row>
    <row r="32" spans="1:12" x14ac:dyDescent="0.25">
      <c r="A32" s="33">
        <v>30</v>
      </c>
      <c r="B32" s="34" t="s">
        <v>156</v>
      </c>
      <c r="C32" s="34" t="s">
        <v>2981</v>
      </c>
      <c r="D32" s="37">
        <v>0</v>
      </c>
      <c r="E32" s="37">
        <v>0</v>
      </c>
      <c r="F32" s="35" t="s">
        <v>93</v>
      </c>
      <c r="G32" s="35" t="e">
        <v>#DIV/0!</v>
      </c>
      <c r="H32" s="35" t="s">
        <v>93</v>
      </c>
      <c r="I32" s="35"/>
      <c r="J32" s="36" t="str">
        <f>IFERROR(VLOOKUP(A32&amp;" - 2018 - EU - Final",Comparison!A:P,15,FALSE),"")</f>
        <v>No matching advice</v>
      </c>
      <c r="K32" s="36" t="str">
        <f>IFERROR(IF(J32="No matching advice","",VLOOKUP(A32&amp;" - 2018 - EU - Final",Comparison!A:P,10,FALSE)),"")</f>
        <v/>
      </c>
      <c r="L32" s="36" t="str">
        <f>IFERROR(VLOOKUP(A32&amp;" - 2018 - EU - Final",Comparison!A:P,16,FALSE),"")</f>
        <v/>
      </c>
    </row>
    <row r="33" spans="1:12" x14ac:dyDescent="0.25">
      <c r="A33" s="33">
        <v>31</v>
      </c>
      <c r="B33" s="34" t="s">
        <v>159</v>
      </c>
      <c r="C33" s="34" t="s">
        <v>2982</v>
      </c>
      <c r="D33" s="37">
        <v>0</v>
      </c>
      <c r="E33" s="37">
        <v>230546.20781612114</v>
      </c>
      <c r="F33" s="35">
        <v>0</v>
      </c>
      <c r="G33" s="35">
        <v>0.67064827454839837</v>
      </c>
      <c r="H33" s="35" t="s">
        <v>2988</v>
      </c>
      <c r="I33" s="35"/>
      <c r="J33" s="36" t="str">
        <f>IFERROR(VLOOKUP(A33&amp;" - 2018 - EU - Final",Comparison!A:P,15,FALSE),"")</f>
        <v>No matching advice</v>
      </c>
      <c r="K33" s="36" t="str">
        <f>IFERROR(IF(J33="No matching advice","",VLOOKUP(A33&amp;" - 2018 - EU - Final",Comparison!A:P,10,FALSE)),"")</f>
        <v/>
      </c>
      <c r="L33" s="36" t="str">
        <f>IFERROR(VLOOKUP(A33&amp;" - 2018 - EU - Final",Comparison!A:P,16,FALSE),"")</f>
        <v/>
      </c>
    </row>
    <row r="34" spans="1:12" x14ac:dyDescent="0.25">
      <c r="A34" s="33">
        <v>32</v>
      </c>
      <c r="B34" s="34" t="s">
        <v>159</v>
      </c>
      <c r="C34" s="34" t="s">
        <v>163</v>
      </c>
      <c r="D34" s="37">
        <v>0</v>
      </c>
      <c r="E34" s="37">
        <v>0</v>
      </c>
      <c r="F34" s="35" t="s">
        <v>93</v>
      </c>
      <c r="G34" s="35" t="e">
        <v>#DIV/0!</v>
      </c>
      <c r="H34" s="35" t="s">
        <v>93</v>
      </c>
      <c r="I34" s="35"/>
      <c r="J34" s="36">
        <f>IFERROR(VLOOKUP(A34&amp;" - 2018 - EU - Final",Comparison!A:P,15,FALSE),"")</f>
        <v>0</v>
      </c>
      <c r="K34" s="36">
        <f>IFERROR(IF(J34="No matching advice","",VLOOKUP(A34&amp;" - 2018 - EU - Final",Comparison!A:P,10,FALSE)),"")</f>
        <v>0</v>
      </c>
      <c r="L34" s="36">
        <f>IFERROR(VLOOKUP(A34&amp;" - 2018 - EU - Final",Comparison!A:P,16,FALSE),"")</f>
        <v>0</v>
      </c>
    </row>
    <row r="35" spans="1:12" x14ac:dyDescent="0.25">
      <c r="A35" s="33">
        <v>33</v>
      </c>
      <c r="B35" s="34" t="s">
        <v>47</v>
      </c>
      <c r="C35" s="34" t="s">
        <v>2994</v>
      </c>
      <c r="D35" s="37">
        <v>227709.09359245922</v>
      </c>
      <c r="E35" s="37">
        <v>201758.90640754078</v>
      </c>
      <c r="F35" s="35">
        <v>1.1286197851038142</v>
      </c>
      <c r="G35" s="35">
        <v>0.16862448652309647</v>
      </c>
      <c r="H35" s="35" t="s">
        <v>2976</v>
      </c>
      <c r="I35" s="35"/>
      <c r="J35" s="36">
        <f>IFERROR(VLOOKUP(A35&amp;" - 2018 - EU - Final",Comparison!A:P,15,FALSE),"")</f>
        <v>24686</v>
      </c>
      <c r="K35" s="36">
        <f>IFERROR(IF(J35="No matching advice","",VLOOKUP(A35&amp;" - 2018 - EU - Final",Comparison!A:P,10,FALSE)),"")</f>
        <v>24686</v>
      </c>
      <c r="L35" s="36">
        <f>IFERROR(VLOOKUP(A35&amp;" - 2018 - EU - Final",Comparison!A:P,16,FALSE),"")</f>
        <v>0</v>
      </c>
    </row>
    <row r="36" spans="1:12" x14ac:dyDescent="0.25">
      <c r="A36" s="33">
        <v>34</v>
      </c>
      <c r="B36" s="34" t="s">
        <v>47</v>
      </c>
      <c r="C36" s="34" t="s">
        <v>2995</v>
      </c>
      <c r="D36" s="37">
        <v>0</v>
      </c>
      <c r="E36" s="37">
        <v>0</v>
      </c>
      <c r="F36" s="35" t="s">
        <v>93</v>
      </c>
      <c r="G36" s="35" t="e">
        <v>#DIV/0!</v>
      </c>
      <c r="H36" s="35" t="s">
        <v>93</v>
      </c>
      <c r="I36" s="35"/>
      <c r="J36" s="36" t="str">
        <f>IFERROR(VLOOKUP(A36&amp;" - 2018 - EU - Final",Comparison!A:P,15,FALSE),"")</f>
        <v>No matching advice</v>
      </c>
      <c r="K36" s="36" t="str">
        <f>IFERROR(IF(J36="No matching advice","",VLOOKUP(A36&amp;" - 2018 - EU - Final",Comparison!A:P,10,FALSE)),"")</f>
        <v/>
      </c>
      <c r="L36" s="36" t="str">
        <f>IFERROR(VLOOKUP(A36&amp;" - 2018 - EU - Final",Comparison!A:P,16,FALSE),"")</f>
        <v/>
      </c>
    </row>
    <row r="37" spans="1:12" x14ac:dyDescent="0.25">
      <c r="A37" s="33">
        <v>35</v>
      </c>
      <c r="B37" s="34" t="s">
        <v>47</v>
      </c>
      <c r="C37" s="34" t="s">
        <v>172</v>
      </c>
      <c r="D37" s="37">
        <v>6590.4798657718147</v>
      </c>
      <c r="E37" s="37">
        <v>417970.52013422817</v>
      </c>
      <c r="F37" s="35">
        <v>1.5767810283977279E-2</v>
      </c>
      <c r="G37" s="35">
        <v>0.96338227650528707</v>
      </c>
      <c r="H37" s="35" t="s">
        <v>2988</v>
      </c>
      <c r="I37" s="35"/>
      <c r="J37" s="36">
        <f>IFERROR(VLOOKUP(A37&amp;" - 2018 - EU - Final",Comparison!A:P,15,FALSE),"")</f>
        <v>29218</v>
      </c>
      <c r="K37" s="36">
        <f>IFERROR(IF(J37="No matching advice","",VLOOKUP(A37&amp;" - 2018 - EU - Final",Comparison!A:P,10,FALSE)),"")</f>
        <v>29218</v>
      </c>
      <c r="L37" s="36">
        <f>IFERROR(VLOOKUP(A37&amp;" - 2018 - EU - Final",Comparison!A:P,16,FALSE),"")</f>
        <v>0</v>
      </c>
    </row>
    <row r="38" spans="1:12" x14ac:dyDescent="0.25">
      <c r="A38" s="33">
        <v>36</v>
      </c>
      <c r="B38" s="34" t="s">
        <v>47</v>
      </c>
      <c r="C38" s="34" t="s">
        <v>2992</v>
      </c>
      <c r="D38" s="37">
        <v>4271.0044742729315</v>
      </c>
      <c r="E38" s="37">
        <v>336883.99552572711</v>
      </c>
      <c r="F38" s="35">
        <v>1.2677967879144214E-2</v>
      </c>
      <c r="G38" s="35">
        <v>0.96705192543217711</v>
      </c>
      <c r="H38" s="35" t="s">
        <v>2988</v>
      </c>
      <c r="I38" s="35"/>
      <c r="J38" s="36">
        <f>IFERROR(VLOOKUP(A38&amp;" - 2018 - EU - Final",Comparison!A:P,15,FALSE),"")</f>
        <v>23008</v>
      </c>
      <c r="K38" s="36">
        <f>IFERROR(IF(J38="No matching advice","",VLOOKUP(A38&amp;" - 2018 - EU - Final",Comparison!A:P,10,FALSE)),"")</f>
        <v>23008</v>
      </c>
      <c r="L38" s="36">
        <f>IFERROR(VLOOKUP(A38&amp;" - 2018 - EU - Final",Comparison!A:P,16,FALSE),"")</f>
        <v>0</v>
      </c>
    </row>
    <row r="39" spans="1:12" x14ac:dyDescent="0.25">
      <c r="A39" s="33">
        <v>37</v>
      </c>
      <c r="B39" s="34" t="s">
        <v>47</v>
      </c>
      <c r="C39" s="34" t="s">
        <v>178</v>
      </c>
      <c r="D39" s="37">
        <v>13759</v>
      </c>
      <c r="E39" s="37">
        <v>5213</v>
      </c>
      <c r="F39" s="35">
        <v>2.6393631306349512</v>
      </c>
      <c r="G39" s="35">
        <v>0</v>
      </c>
      <c r="H39" s="35" t="s">
        <v>2976</v>
      </c>
      <c r="I39" s="35"/>
      <c r="J39" s="36">
        <f>IFERROR(VLOOKUP(A39&amp;" - 2018 - EU - Final",Comparison!A:P,15,FALSE),"")</f>
        <v>254</v>
      </c>
      <c r="K39" s="36">
        <f>IFERROR(IF(J39="No matching advice","",VLOOKUP(A39&amp;" - 2018 - EU - Final",Comparison!A:P,10,FALSE)),"")</f>
        <v>630</v>
      </c>
      <c r="L39" s="36">
        <f>IFERROR(VLOOKUP(A39&amp;" - 2018 - EU - Final",Comparison!A:P,16,FALSE),"")</f>
        <v>376</v>
      </c>
    </row>
    <row r="40" spans="1:12" x14ac:dyDescent="0.25">
      <c r="A40" s="33">
        <v>38</v>
      </c>
      <c r="B40" s="34" t="s">
        <v>47</v>
      </c>
      <c r="C40" s="34" t="s">
        <v>2996</v>
      </c>
      <c r="D40" s="37">
        <v>0</v>
      </c>
      <c r="E40" s="37">
        <v>0</v>
      </c>
      <c r="F40" s="35" t="s">
        <v>93</v>
      </c>
      <c r="G40" s="35" t="e">
        <v>#DIV/0!</v>
      </c>
      <c r="H40" s="35" t="s">
        <v>93</v>
      </c>
      <c r="I40" s="35"/>
      <c r="J40" s="36" t="str">
        <f>IFERROR(VLOOKUP(A40&amp;" - 2018 - EU - Final",Comparison!A:P,15,FALSE),"")</f>
        <v>No matching advice</v>
      </c>
      <c r="K40" s="36" t="str">
        <f>IFERROR(IF(J40="No matching advice","",VLOOKUP(A40&amp;" - 2018 - EU - Final",Comparison!A:P,10,FALSE)),"")</f>
        <v/>
      </c>
      <c r="L40" s="36" t="str">
        <f>IFERROR(VLOOKUP(A40&amp;" - 2018 - EU - Final",Comparison!A:P,16,FALSE),"")</f>
        <v/>
      </c>
    </row>
    <row r="41" spans="1:12" x14ac:dyDescent="0.25">
      <c r="A41" s="33">
        <v>39</v>
      </c>
      <c r="B41" s="34" t="s">
        <v>47</v>
      </c>
      <c r="C41" s="34" t="s">
        <v>182</v>
      </c>
      <c r="D41" s="37">
        <v>37848.437931398781</v>
      </c>
      <c r="E41" s="37">
        <v>33602.562068601226</v>
      </c>
      <c r="F41" s="35">
        <v>1.1263557181779591</v>
      </c>
      <c r="G41" s="35">
        <v>3.247405993070529E-2</v>
      </c>
      <c r="H41" s="35" t="s">
        <v>2976</v>
      </c>
      <c r="I41" s="35"/>
      <c r="J41" s="36">
        <f>IFERROR(VLOOKUP(A41&amp;" - 2018 - EU - Final",Comparison!A:P,15,FALSE),"")</f>
        <v>4111</v>
      </c>
      <c r="K41" s="36">
        <f>IFERROR(IF(J41="No matching advice","",VLOOKUP(A41&amp;" - 2018 - EU - Final",Comparison!A:P,10,FALSE)),"")</f>
        <v>4111</v>
      </c>
      <c r="L41" s="36">
        <f>IFERROR(VLOOKUP(A41&amp;" - 2018 - EU - Final",Comparison!A:P,16,FALSE),"")</f>
        <v>0</v>
      </c>
    </row>
    <row r="42" spans="1:12" x14ac:dyDescent="0.25">
      <c r="A42" s="33">
        <v>40</v>
      </c>
      <c r="B42" s="34" t="s">
        <v>47</v>
      </c>
      <c r="C42" s="34" t="s">
        <v>2980</v>
      </c>
      <c r="D42" s="37">
        <v>186</v>
      </c>
      <c r="E42" s="37">
        <v>258</v>
      </c>
      <c r="F42" s="35">
        <v>0.72093023255813948</v>
      </c>
      <c r="G42" s="35">
        <v>0</v>
      </c>
      <c r="H42" s="35" t="s">
        <v>2976</v>
      </c>
      <c r="I42" s="35"/>
      <c r="J42" s="36">
        <f>IFERROR(VLOOKUP(A42&amp;" - 2018 - EU - Final",Comparison!A:P,15,FALSE),"")</f>
        <v>14</v>
      </c>
      <c r="K42" s="36">
        <f>IFERROR(IF(J42="No matching advice","",VLOOKUP(A42&amp;" - 2018 - EU - Final",Comparison!A:P,10,FALSE)),"")</f>
        <v>74</v>
      </c>
      <c r="L42" s="36">
        <f>IFERROR(VLOOKUP(A42&amp;" - 2018 - EU - Final",Comparison!A:P,16,FALSE),"")</f>
        <v>60</v>
      </c>
    </row>
    <row r="43" spans="1:12" x14ac:dyDescent="0.25">
      <c r="A43" s="33">
        <v>41</v>
      </c>
      <c r="B43" s="34" t="s">
        <v>47</v>
      </c>
      <c r="C43" s="34" t="s">
        <v>2997</v>
      </c>
      <c r="D43" s="37">
        <v>422</v>
      </c>
      <c r="E43" s="37">
        <v>0</v>
      </c>
      <c r="F43" s="35" t="s">
        <v>93</v>
      </c>
      <c r="G43" s="35">
        <v>0</v>
      </c>
      <c r="H43" s="35" t="s">
        <v>2976</v>
      </c>
      <c r="I43" s="35"/>
      <c r="J43" s="36">
        <f>IFERROR(VLOOKUP(A43&amp;" - 2018 - EU - Final",Comparison!A:P,15,FALSE),"")</f>
        <v>0</v>
      </c>
      <c r="K43" s="36">
        <f>IFERROR(IF(J43="No matching advice","",VLOOKUP(A43&amp;" - 2018 - EU - Final",Comparison!A:P,10,FALSE)),"")</f>
        <v>0</v>
      </c>
      <c r="L43" s="36">
        <f>IFERROR(VLOOKUP(A43&amp;" - 2018 - EU - Final",Comparison!A:P,16,FALSE),"")</f>
        <v>0</v>
      </c>
    </row>
    <row r="44" spans="1:12" x14ac:dyDescent="0.25">
      <c r="A44" s="33">
        <v>42</v>
      </c>
      <c r="B44" s="34" t="s">
        <v>47</v>
      </c>
      <c r="C44" s="34" t="s">
        <v>190</v>
      </c>
      <c r="D44" s="37">
        <v>14335</v>
      </c>
      <c r="E44" s="37">
        <v>1073</v>
      </c>
      <c r="F44" s="35">
        <v>13.359739049394221</v>
      </c>
      <c r="G44" s="35">
        <v>0</v>
      </c>
      <c r="H44" s="35" t="s">
        <v>2976</v>
      </c>
      <c r="I44" s="35"/>
      <c r="J44" s="36">
        <f>IFERROR(VLOOKUP(A44&amp;" - 2018 - EU - Final",Comparison!A:P,15,FALSE),"")</f>
        <v>1073</v>
      </c>
      <c r="K44" s="36">
        <f>IFERROR(IF(J44="No matching advice","",VLOOKUP(A44&amp;" - 2018 - EU - Final",Comparison!A:P,10,FALSE)),"")</f>
        <v>659</v>
      </c>
      <c r="L44" s="36">
        <f>IFERROR(VLOOKUP(A44&amp;" - 2018 - EU - Final",Comparison!A:P,16,FALSE),"")</f>
        <v>0</v>
      </c>
    </row>
    <row r="45" spans="1:12" x14ac:dyDescent="0.25">
      <c r="A45" s="33">
        <v>43</v>
      </c>
      <c r="B45" s="34" t="s">
        <v>47</v>
      </c>
      <c r="C45" s="34" t="s">
        <v>2998</v>
      </c>
      <c r="D45" s="37">
        <v>34879</v>
      </c>
      <c r="E45" s="37">
        <v>59511</v>
      </c>
      <c r="F45" s="35">
        <v>0.58609332728403152</v>
      </c>
      <c r="G45" s="35">
        <v>0</v>
      </c>
      <c r="H45" s="35" t="s">
        <v>2976</v>
      </c>
      <c r="I45" s="35"/>
      <c r="J45" s="36">
        <f>IFERROR(VLOOKUP(A45&amp;" - 2018 - EU - Final",Comparison!A:P,15,FALSE),"")</f>
        <v>3076</v>
      </c>
      <c r="K45" s="36">
        <f>IFERROR(IF(J45="No matching advice","",VLOOKUP(A45&amp;" - 2018 - EU - Final",Comparison!A:P,10,FALSE)),"")</f>
        <v>3076</v>
      </c>
      <c r="L45" s="36">
        <f>IFERROR(VLOOKUP(A45&amp;" - 2018 - EU - Final",Comparison!A:P,16,FALSE),"")</f>
        <v>0</v>
      </c>
    </row>
    <row r="46" spans="1:12" x14ac:dyDescent="0.25">
      <c r="A46" s="33">
        <v>44</v>
      </c>
      <c r="B46" s="34" t="s">
        <v>47</v>
      </c>
      <c r="C46" s="34" t="s">
        <v>196</v>
      </c>
      <c r="D46" s="37">
        <v>2749.2562398562804</v>
      </c>
      <c r="E46" s="37">
        <v>13043.743760143721</v>
      </c>
      <c r="F46" s="35">
        <v>0.21077202146954688</v>
      </c>
      <c r="G46" s="35">
        <v>0</v>
      </c>
      <c r="H46" s="35" t="s">
        <v>2976</v>
      </c>
      <c r="I46" s="35"/>
      <c r="J46" s="36">
        <f>IFERROR(VLOOKUP(A46&amp;" - 2018 - EU - Final",Comparison!A:P,15,FALSE),"")</f>
        <v>1733</v>
      </c>
      <c r="K46" s="36">
        <f>IFERROR(IF(J46="No matching advice","",VLOOKUP(A46&amp;" - 2018 - EU - Final",Comparison!A:P,10,FALSE)),"")</f>
        <v>1733</v>
      </c>
      <c r="L46" s="36">
        <f>IFERROR(VLOOKUP(A46&amp;" - 2018 - EU - Final",Comparison!A:P,16,FALSE),"")</f>
        <v>0</v>
      </c>
    </row>
    <row r="47" spans="1:12" x14ac:dyDescent="0.25">
      <c r="A47" s="33">
        <v>45</v>
      </c>
      <c r="B47" s="34" t="s">
        <v>47</v>
      </c>
      <c r="C47" s="34" t="s">
        <v>2991</v>
      </c>
      <c r="D47" s="37">
        <v>0</v>
      </c>
      <c r="E47" s="37">
        <v>0</v>
      </c>
      <c r="F47" s="35" t="s">
        <v>93</v>
      </c>
      <c r="G47" s="35" t="e">
        <v>#DIV/0!</v>
      </c>
      <c r="H47" s="35" t="s">
        <v>93</v>
      </c>
      <c r="I47" s="35"/>
      <c r="J47" s="36" t="str">
        <f>IFERROR(VLOOKUP(A47&amp;" - 2018 - EU - Final",Comparison!A:P,15,FALSE),"")</f>
        <v>No matching advice</v>
      </c>
      <c r="K47" s="36" t="str">
        <f>IFERROR(IF(J47="No matching advice","",VLOOKUP(A47&amp;" - 2018 - EU - Final",Comparison!A:P,10,FALSE)),"")</f>
        <v/>
      </c>
      <c r="L47" s="36" t="str">
        <f>IFERROR(VLOOKUP(A47&amp;" - 2018 - EU - Final",Comparison!A:P,16,FALSE),"")</f>
        <v/>
      </c>
    </row>
    <row r="48" spans="1:12" x14ac:dyDescent="0.25">
      <c r="A48" s="33">
        <v>46</v>
      </c>
      <c r="B48" s="34" t="s">
        <v>2999</v>
      </c>
      <c r="C48" s="34" t="s">
        <v>3000</v>
      </c>
      <c r="D48" s="37">
        <v>0</v>
      </c>
      <c r="E48" s="37">
        <v>0</v>
      </c>
      <c r="F48" s="35" t="s">
        <v>93</v>
      </c>
      <c r="G48" s="35" t="e">
        <v>#DIV/0!</v>
      </c>
      <c r="H48" s="35" t="s">
        <v>93</v>
      </c>
      <c r="I48" s="35"/>
      <c r="J48" s="36" t="str">
        <f>IFERROR(VLOOKUP(A48&amp;" - 2018 - EU - Final",Comparison!A:P,15,FALSE),"")</f>
        <v/>
      </c>
      <c r="K48" s="36" t="str">
        <f>IFERROR(IF(J48="No matching advice","",VLOOKUP(A48&amp;" - 2018 - EU - Final",Comparison!A:P,10,FALSE)),"")</f>
        <v/>
      </c>
      <c r="L48" s="36" t="str">
        <f>IFERROR(VLOOKUP(A48&amp;" - 2018 - EU - Final",Comparison!A:P,16,FALSE),"")</f>
        <v/>
      </c>
    </row>
    <row r="49" spans="1:12" x14ac:dyDescent="0.25">
      <c r="A49" s="33">
        <v>47</v>
      </c>
      <c r="B49" s="34" t="s">
        <v>35</v>
      </c>
      <c r="C49" s="34" t="s">
        <v>2978</v>
      </c>
      <c r="D49" s="37">
        <v>40326</v>
      </c>
      <c r="E49" s="37">
        <v>70278</v>
      </c>
      <c r="F49" s="35">
        <v>0.57380688124306323</v>
      </c>
      <c r="G49" s="35">
        <v>0</v>
      </c>
      <c r="H49" s="35" t="s">
        <v>2976</v>
      </c>
      <c r="I49" s="35"/>
      <c r="J49" s="36" t="str">
        <f>IFERROR(VLOOKUP(A49&amp;" - 2018 - EU - Final",Comparison!A:P,15,FALSE),"")</f>
        <v/>
      </c>
      <c r="K49" s="36" t="str">
        <f>IFERROR(IF(J49="No matching advice","",VLOOKUP(A49&amp;" - 2018 - EU - Final",Comparison!A:P,10,FALSE)),"")</f>
        <v/>
      </c>
      <c r="L49" s="36" t="str">
        <f>IFERROR(VLOOKUP(A49&amp;" - 2018 - EU - Final",Comparison!A:P,16,FALSE),"")</f>
        <v/>
      </c>
    </row>
    <row r="50" spans="1:12" x14ac:dyDescent="0.25">
      <c r="A50" s="33">
        <v>48</v>
      </c>
      <c r="B50" s="34" t="s">
        <v>43</v>
      </c>
      <c r="C50" s="34" t="s">
        <v>3001</v>
      </c>
      <c r="D50" s="37">
        <v>227</v>
      </c>
      <c r="E50" s="37">
        <v>10634</v>
      </c>
      <c r="F50" s="35">
        <v>2.1346624036110588E-2</v>
      </c>
      <c r="G50" s="35">
        <v>0</v>
      </c>
      <c r="H50" s="35" t="s">
        <v>2976</v>
      </c>
      <c r="I50" s="35"/>
      <c r="J50" s="36">
        <f>IFERROR(VLOOKUP(A50&amp;" - 2018 - EU - Final",Comparison!A:P,15,FALSE),"")</f>
        <v>453</v>
      </c>
      <c r="K50" s="36">
        <f>IFERROR(IF(J50="No matching advice","",VLOOKUP(A50&amp;" - 2018 - EU - Final",Comparison!A:P,10,FALSE)),"")</f>
        <v>436</v>
      </c>
      <c r="L50" s="36">
        <f>IFERROR(VLOOKUP(A50&amp;" - 2018 - EU - Final",Comparison!A:P,16,FALSE),"")</f>
        <v>0</v>
      </c>
    </row>
    <row r="51" spans="1:12" x14ac:dyDescent="0.25">
      <c r="A51" s="33">
        <v>49</v>
      </c>
      <c r="B51" s="34" t="s">
        <v>43</v>
      </c>
      <c r="C51" s="34" t="s">
        <v>205</v>
      </c>
      <c r="D51" s="37">
        <v>2580</v>
      </c>
      <c r="E51" s="37">
        <v>3665</v>
      </c>
      <c r="F51" s="35">
        <v>0.70395634379263305</v>
      </c>
      <c r="G51" s="35">
        <v>0</v>
      </c>
      <c r="H51" s="35" t="s">
        <v>2976</v>
      </c>
      <c r="I51" s="35"/>
      <c r="J51" s="36">
        <f>IFERROR(VLOOKUP(A51&amp;" - 2018 - EU - Final",Comparison!A:P,15,FALSE),"")</f>
        <v>268</v>
      </c>
      <c r="K51" s="36">
        <f>IFERROR(IF(J51="No matching advice","",VLOOKUP(A51&amp;" - 2018 - EU - Final",Comparison!A:P,10,FALSE)),"")</f>
        <v>382</v>
      </c>
      <c r="L51" s="36">
        <f>IFERROR(VLOOKUP(A51&amp;" - 2018 - EU - Final",Comparison!A:P,16,FALSE),"")</f>
        <v>114</v>
      </c>
    </row>
    <row r="52" spans="1:12" x14ac:dyDescent="0.25">
      <c r="A52" s="33">
        <v>50</v>
      </c>
      <c r="B52" s="34" t="s">
        <v>43</v>
      </c>
      <c r="C52" s="34" t="s">
        <v>3002</v>
      </c>
      <c r="D52" s="37">
        <v>21303.503814830903</v>
      </c>
      <c r="E52" s="37">
        <v>231534.90875183654</v>
      </c>
      <c r="F52" s="35">
        <v>9.2009900060748065E-2</v>
      </c>
      <c r="G52" s="35">
        <v>2.6022034901201474E-2</v>
      </c>
      <c r="H52" s="35" t="s">
        <v>2976</v>
      </c>
      <c r="I52" s="35"/>
      <c r="J52" s="36">
        <f>IFERROR(VLOOKUP(A52&amp;" - 2018 - EU - Final",Comparison!A:P,15,FALSE),"")</f>
        <v>15716.379036095439</v>
      </c>
      <c r="K52" s="36">
        <f>IFERROR(IF(J52="No matching advice","",VLOOKUP(A52&amp;" - 2018 - EU - Final",Comparison!A:P,10,FALSE)),"")</f>
        <v>14702</v>
      </c>
      <c r="L52" s="36">
        <f>IFERROR(VLOOKUP(A52&amp;" - 2018 - EU - Final",Comparison!A:P,16,FALSE),"")</f>
        <v>0</v>
      </c>
    </row>
    <row r="53" spans="1:12" x14ac:dyDescent="0.25">
      <c r="A53" s="33">
        <v>51</v>
      </c>
      <c r="B53" s="34" t="s">
        <v>43</v>
      </c>
      <c r="C53" s="34" t="s">
        <v>2980</v>
      </c>
      <c r="D53" s="37">
        <v>0</v>
      </c>
      <c r="E53" s="37">
        <v>0</v>
      </c>
      <c r="F53" s="35" t="s">
        <v>93</v>
      </c>
      <c r="G53" s="35">
        <v>0</v>
      </c>
      <c r="H53" s="35" t="s">
        <v>2976</v>
      </c>
      <c r="I53" s="35"/>
      <c r="J53" s="36" t="str">
        <f>IFERROR(VLOOKUP(A53&amp;" - 2018 - EU - Final",Comparison!A:P,15,FALSE),"")</f>
        <v>No matching advice</v>
      </c>
      <c r="K53" s="36" t="str">
        <f>IFERROR(IF(J53="No matching advice","",VLOOKUP(A53&amp;" - 2018 - EU - Final",Comparison!A:P,10,FALSE)),"")</f>
        <v/>
      </c>
      <c r="L53" s="36" t="str">
        <f>IFERROR(VLOOKUP(A53&amp;" - 2018 - EU - Final",Comparison!A:P,16,FALSE),"")</f>
        <v/>
      </c>
    </row>
    <row r="54" spans="1:12" x14ac:dyDescent="0.25">
      <c r="A54" s="33">
        <v>52</v>
      </c>
      <c r="B54" s="34" t="s">
        <v>43</v>
      </c>
      <c r="C54" s="34" t="s">
        <v>190</v>
      </c>
      <c r="D54" s="37">
        <v>3144</v>
      </c>
      <c r="E54" s="37">
        <v>5960</v>
      </c>
      <c r="F54" s="35">
        <v>0.52751677852348988</v>
      </c>
      <c r="G54" s="35">
        <v>0</v>
      </c>
      <c r="H54" s="35" t="s">
        <v>2976</v>
      </c>
      <c r="I54" s="35"/>
      <c r="J54" s="36">
        <f>IFERROR(VLOOKUP(A54&amp;" - 2018 - EU - Final",Comparison!A:P,15,FALSE),"")</f>
        <v>0</v>
      </c>
      <c r="K54" s="36">
        <f>IFERROR(IF(J54="No matching advice","",VLOOKUP(A54&amp;" - 2018 - EU - Final",Comparison!A:P,10,FALSE)),"")</f>
        <v>40</v>
      </c>
      <c r="L54" s="36">
        <f>IFERROR(VLOOKUP(A54&amp;" - 2018 - EU - Final",Comparison!A:P,16,FALSE),"")</f>
        <v>40</v>
      </c>
    </row>
    <row r="55" spans="1:12" x14ac:dyDescent="0.25">
      <c r="A55" s="33">
        <v>53</v>
      </c>
      <c r="B55" s="34" t="s">
        <v>43</v>
      </c>
      <c r="C55" s="34" t="s">
        <v>212</v>
      </c>
      <c r="D55" s="37">
        <v>106</v>
      </c>
      <c r="E55" s="37">
        <v>594</v>
      </c>
      <c r="F55" s="35">
        <v>0.17845117845117844</v>
      </c>
      <c r="G55" s="35">
        <v>0</v>
      </c>
      <c r="H55" s="35" t="s">
        <v>2976</v>
      </c>
      <c r="I55" s="35"/>
      <c r="J55" s="36">
        <f>IFERROR(VLOOKUP(A55&amp;" - 2018 - EU - Final",Comparison!A:P,15,FALSE),"")</f>
        <v>24</v>
      </c>
      <c r="K55" s="36">
        <f>IFERROR(IF(J55="No matching advice","",VLOOKUP(A55&amp;" - 2018 - EU - Final",Comparison!A:P,10,FALSE)),"")</f>
        <v>42</v>
      </c>
      <c r="L55" s="36">
        <f>IFERROR(VLOOKUP(A55&amp;" - 2018 - EU - Final",Comparison!A:P,16,FALSE),"")</f>
        <v>18</v>
      </c>
    </row>
    <row r="56" spans="1:12" x14ac:dyDescent="0.25">
      <c r="A56" s="33">
        <v>54</v>
      </c>
      <c r="B56" s="34" t="s">
        <v>43</v>
      </c>
      <c r="C56" s="34" t="s">
        <v>196</v>
      </c>
      <c r="D56" s="37">
        <v>6014</v>
      </c>
      <c r="E56" s="37">
        <v>83221</v>
      </c>
      <c r="F56" s="35">
        <v>7.226541377777243E-2</v>
      </c>
      <c r="G56" s="35">
        <v>0</v>
      </c>
      <c r="H56" s="35" t="s">
        <v>2976</v>
      </c>
      <c r="I56" s="35"/>
      <c r="J56" s="36">
        <f>IFERROR(VLOOKUP(A56&amp;" - 2018 - EU - Final",Comparison!A:P,15,FALSE),"")</f>
        <v>3866</v>
      </c>
      <c r="K56" s="36">
        <f>IFERROR(IF(J56="No matching advice","",VLOOKUP(A56&amp;" - 2018 - EU - Final",Comparison!A:P,10,FALSE)),"")</f>
        <v>3087</v>
      </c>
      <c r="L56" s="36">
        <f>IFERROR(VLOOKUP(A56&amp;" - 2018 - EU - Final",Comparison!A:P,16,FALSE),"")</f>
        <v>0</v>
      </c>
    </row>
    <row r="57" spans="1:12" x14ac:dyDescent="0.25">
      <c r="A57" s="33">
        <v>55</v>
      </c>
      <c r="B57" s="34" t="s">
        <v>43</v>
      </c>
      <c r="C57" s="34" t="s">
        <v>216</v>
      </c>
      <c r="D57" s="37">
        <v>2852</v>
      </c>
      <c r="E57" s="37">
        <v>10466.000100000012</v>
      </c>
      <c r="F57" s="35">
        <v>0.27250143060862353</v>
      </c>
      <c r="G57" s="35">
        <v>-7.344301611311721E-9</v>
      </c>
      <c r="H57" s="35" t="s">
        <v>2976</v>
      </c>
      <c r="I57" s="35"/>
      <c r="J57" s="36">
        <f>IFERROR(VLOOKUP(A57&amp;" - 2018 - EU - Final",Comparison!A:P,15,FALSE),"")</f>
        <v>1239</v>
      </c>
      <c r="K57" s="36">
        <f>IFERROR(IF(J57="No matching advice","",VLOOKUP(A57&amp;" - 2018 - EU - Final",Comparison!A:P,10,FALSE)),"")</f>
        <v>1202</v>
      </c>
      <c r="L57" s="36">
        <f>IFERROR(VLOOKUP(A57&amp;" - 2018 - EU - Final",Comparison!A:P,16,FALSE),"")</f>
        <v>0</v>
      </c>
    </row>
    <row r="58" spans="1:12" x14ac:dyDescent="0.25">
      <c r="A58" s="33">
        <v>56</v>
      </c>
      <c r="B58" s="34" t="s">
        <v>43</v>
      </c>
      <c r="C58" s="34" t="s">
        <v>218</v>
      </c>
      <c r="D58" s="37">
        <v>1106.3539533552998</v>
      </c>
      <c r="E58" s="37">
        <v>15659.999923384263</v>
      </c>
      <c r="F58" s="35">
        <v>7.0648400943044642E-2</v>
      </c>
      <c r="G58" s="35">
        <v>7.3442999459771841E-9</v>
      </c>
      <c r="H58" s="35" t="s">
        <v>2976</v>
      </c>
      <c r="I58" s="35"/>
      <c r="J58" s="36">
        <f>IFERROR(VLOOKUP(A58&amp;" - 2018 - EU - Final",Comparison!A:P,15,FALSE),"")</f>
        <v>931</v>
      </c>
      <c r="K58" s="36">
        <f>IFERROR(IF(J58="No matching advice","",VLOOKUP(A58&amp;" - 2018 - EU - Final",Comparison!A:P,10,FALSE)),"")</f>
        <v>901</v>
      </c>
      <c r="L58" s="36">
        <f>IFERROR(VLOOKUP(A58&amp;" - 2018 - EU - Final",Comparison!A:P,16,FALSE),"")</f>
        <v>0</v>
      </c>
    </row>
    <row r="59" spans="1:12" x14ac:dyDescent="0.25">
      <c r="A59" s="33">
        <v>57</v>
      </c>
      <c r="B59" s="34" t="s">
        <v>43</v>
      </c>
      <c r="C59" s="34" t="s">
        <v>221</v>
      </c>
      <c r="D59" s="37">
        <v>6073</v>
      </c>
      <c r="E59" s="37">
        <v>56222</v>
      </c>
      <c r="F59" s="35">
        <v>0.10801821351072534</v>
      </c>
      <c r="G59" s="35">
        <v>0</v>
      </c>
      <c r="H59" s="35" t="s">
        <v>2976</v>
      </c>
      <c r="I59" s="35"/>
      <c r="J59" s="36">
        <f>IFERROR(VLOOKUP(A59&amp;" - 2018 - EU - Final",Comparison!A:P,15,FALSE),"")</f>
        <v>3725</v>
      </c>
      <c r="K59" s="36">
        <f>IFERROR(IF(J59="No matching advice","",VLOOKUP(A59&amp;" - 2018 - EU - Final",Comparison!A:P,10,FALSE)),"")</f>
        <v>3621</v>
      </c>
      <c r="L59" s="36">
        <f>IFERROR(VLOOKUP(A59&amp;" - 2018 - EU - Final",Comparison!A:P,16,FALSE),"")</f>
        <v>0</v>
      </c>
    </row>
    <row r="60" spans="1:12" x14ac:dyDescent="0.25">
      <c r="A60" s="33">
        <v>58</v>
      </c>
      <c r="B60" s="34" t="s">
        <v>224</v>
      </c>
      <c r="C60" s="34" t="s">
        <v>2991</v>
      </c>
      <c r="D60" s="37">
        <v>0</v>
      </c>
      <c r="E60" s="37">
        <v>0</v>
      </c>
      <c r="F60" s="35" t="s">
        <v>93</v>
      </c>
      <c r="G60" s="35" t="e">
        <v>#DIV/0!</v>
      </c>
      <c r="H60" s="35" t="s">
        <v>93</v>
      </c>
      <c r="I60" s="35"/>
      <c r="J60" s="36" t="str">
        <f>IFERROR(VLOOKUP(A60&amp;" - 2018 - EU - Final",Comparison!A:P,15,FALSE),"")</f>
        <v>No matching advice</v>
      </c>
      <c r="K60" s="36" t="str">
        <f>IFERROR(IF(J60="No matching advice","",VLOOKUP(A60&amp;" - 2018 - EU - Final",Comparison!A:P,10,FALSE)),"")</f>
        <v/>
      </c>
      <c r="L60" s="36" t="str">
        <f>IFERROR(VLOOKUP(A60&amp;" - 2018 - EU - Final",Comparison!A:P,16,FALSE),"")</f>
        <v/>
      </c>
    </row>
    <row r="61" spans="1:12" x14ac:dyDescent="0.25">
      <c r="A61" s="33">
        <v>59</v>
      </c>
      <c r="B61" s="34" t="s">
        <v>38</v>
      </c>
      <c r="C61" s="34" t="s">
        <v>3003</v>
      </c>
      <c r="D61" s="37">
        <v>101.57332904571716</v>
      </c>
      <c r="E61" s="37">
        <v>348.42667095428283</v>
      </c>
      <c r="F61" s="35">
        <v>0.29151995961596355</v>
      </c>
      <c r="G61" s="35">
        <v>0</v>
      </c>
      <c r="H61" s="35" t="s">
        <v>2976</v>
      </c>
      <c r="I61" s="35"/>
      <c r="J61" s="36">
        <f>IFERROR(VLOOKUP(A61&amp;" - 2018 - EU - Final",Comparison!A:P,15,FALSE),"")</f>
        <v>67.092145015105743</v>
      </c>
      <c r="K61" s="36">
        <f>IFERROR(IF(J61="No matching advice","",VLOOKUP(A61&amp;" - 2018 - EU - Final",Comparison!A:P,10,FALSE)),"")</f>
        <v>90</v>
      </c>
      <c r="L61" s="36">
        <f>IFERROR(VLOOKUP(A61&amp;" - 2018 - EU - Final",Comparison!A:P,16,FALSE),"")</f>
        <v>22.907854984894257</v>
      </c>
    </row>
    <row r="62" spans="1:12" x14ac:dyDescent="0.25">
      <c r="A62" s="33">
        <v>60</v>
      </c>
      <c r="B62" s="34" t="s">
        <v>38</v>
      </c>
      <c r="C62" s="34" t="s">
        <v>3004</v>
      </c>
      <c r="D62" s="37">
        <v>1212.6266709542829</v>
      </c>
      <c r="E62" s="37">
        <v>4133.3733290457176</v>
      </c>
      <c r="F62" s="35">
        <v>0.29337458158763635</v>
      </c>
      <c r="G62" s="35">
        <v>0</v>
      </c>
      <c r="H62" s="35" t="s">
        <v>2976</v>
      </c>
      <c r="I62" s="35"/>
      <c r="J62" s="36">
        <f>IFERROR(VLOOKUP(A62&amp;" - 2018 - EU - Final",Comparison!A:P,15,FALSE),"")</f>
        <v>919.90785498489424</v>
      </c>
      <c r="K62" s="36">
        <f>IFERROR(IF(J62="No matching advice","",VLOOKUP(A62&amp;" - 2018 - EU - Final",Comparison!A:P,10,FALSE)),"")</f>
        <v>1234</v>
      </c>
      <c r="L62" s="36">
        <f>IFERROR(VLOOKUP(A62&amp;" - 2018 - EU - Final",Comparison!A:P,16,FALSE),"")</f>
        <v>314.09214501510576</v>
      </c>
    </row>
    <row r="63" spans="1:12" x14ac:dyDescent="0.25">
      <c r="A63" s="33">
        <v>61</v>
      </c>
      <c r="B63" s="34" t="s">
        <v>38</v>
      </c>
      <c r="C63" s="34" t="s">
        <v>3005</v>
      </c>
      <c r="D63" s="37">
        <v>3001</v>
      </c>
      <c r="E63" s="37">
        <v>18492</v>
      </c>
      <c r="F63" s="35">
        <v>0.16228639411637466</v>
      </c>
      <c r="G63" s="35">
        <v>0</v>
      </c>
      <c r="H63" s="35" t="s">
        <v>2976</v>
      </c>
      <c r="I63" s="35"/>
      <c r="J63" s="36">
        <f>IFERROR(VLOOKUP(A63&amp;" - 2018 - EU - Final",Comparison!A:P,15,FALSE),"")</f>
        <v>4142</v>
      </c>
      <c r="K63" s="36">
        <f>IFERROR(IF(J63="No matching advice","",VLOOKUP(A63&amp;" - 2018 - EU - Final",Comparison!A:P,10,FALSE)),"")</f>
        <v>4661</v>
      </c>
      <c r="L63" s="36">
        <f>IFERROR(VLOOKUP(A63&amp;" - 2018 - EU - Final",Comparison!A:P,16,FALSE),"")</f>
        <v>519</v>
      </c>
    </row>
    <row r="64" spans="1:12" x14ac:dyDescent="0.25">
      <c r="A64" s="33">
        <v>62</v>
      </c>
      <c r="B64" s="34" t="s">
        <v>234</v>
      </c>
      <c r="C64" s="34" t="s">
        <v>3006</v>
      </c>
      <c r="D64" s="37">
        <v>0</v>
      </c>
      <c r="E64" s="37">
        <v>0</v>
      </c>
      <c r="F64" s="35" t="s">
        <v>93</v>
      </c>
      <c r="G64" s="35">
        <v>0.52904388422035475</v>
      </c>
      <c r="H64" s="35" t="s">
        <v>2988</v>
      </c>
      <c r="I64" s="35"/>
      <c r="J64" s="36" t="str">
        <f>IFERROR(VLOOKUP(A64&amp;" - 2018 - EU - Final",Comparison!A:P,15,FALSE),"")</f>
        <v>No matching advice</v>
      </c>
      <c r="K64" s="36" t="str">
        <f>IFERROR(IF(J64="No matching advice","",VLOOKUP(A64&amp;" - 2018 - EU - Final",Comparison!A:P,10,FALSE)),"")</f>
        <v/>
      </c>
      <c r="L64" s="36" t="str">
        <f>IFERROR(VLOOKUP(A64&amp;" - 2018 - EU - Final",Comparison!A:P,16,FALSE),"")</f>
        <v/>
      </c>
    </row>
    <row r="65" spans="1:12" x14ac:dyDescent="0.25">
      <c r="A65" s="33">
        <v>63</v>
      </c>
      <c r="B65" s="34" t="s">
        <v>234</v>
      </c>
      <c r="C65" s="34" t="s">
        <v>2981</v>
      </c>
      <c r="D65" s="37">
        <v>0</v>
      </c>
      <c r="E65" s="37">
        <v>0</v>
      </c>
      <c r="F65" s="35" t="s">
        <v>93</v>
      </c>
      <c r="G65" s="35" t="e">
        <v>#DIV/0!</v>
      </c>
      <c r="H65" s="35" t="s">
        <v>93</v>
      </c>
      <c r="I65" s="35"/>
      <c r="J65" s="36" t="str">
        <f>IFERROR(VLOOKUP(A65&amp;" - 2018 - EU - Final",Comparison!A:P,15,FALSE),"")</f>
        <v>No matching advice</v>
      </c>
      <c r="K65" s="36" t="str">
        <f>IFERROR(IF(J65="No matching advice","",VLOOKUP(A65&amp;" - 2018 - EU - Final",Comparison!A:P,10,FALSE)),"")</f>
        <v/>
      </c>
      <c r="L65" s="36" t="str">
        <f>IFERROR(VLOOKUP(A65&amp;" - 2018 - EU - Final",Comparison!A:P,16,FALSE),"")</f>
        <v/>
      </c>
    </row>
    <row r="66" spans="1:12" x14ac:dyDescent="0.25">
      <c r="A66" s="33">
        <v>64</v>
      </c>
      <c r="B66" s="34" t="s">
        <v>234</v>
      </c>
      <c r="C66" s="34" t="s">
        <v>2982</v>
      </c>
      <c r="D66" s="37">
        <v>0</v>
      </c>
      <c r="E66" s="37">
        <v>0</v>
      </c>
      <c r="F66" s="35" t="s">
        <v>93</v>
      </c>
      <c r="G66" s="35" t="e">
        <v>#DIV/0!</v>
      </c>
      <c r="H66" s="35" t="s">
        <v>93</v>
      </c>
      <c r="I66" s="35"/>
      <c r="J66" s="36" t="str">
        <f>IFERROR(VLOOKUP(A66&amp;" - 2018 - EU - Final",Comparison!A:P,15,FALSE),"")</f>
        <v>No matching advice</v>
      </c>
      <c r="K66" s="36" t="str">
        <f>IFERROR(IF(J66="No matching advice","",VLOOKUP(A66&amp;" - 2018 - EU - Final",Comparison!A:P,10,FALSE)),"")</f>
        <v/>
      </c>
      <c r="L66" s="36" t="str">
        <f>IFERROR(VLOOKUP(A66&amp;" - 2018 - EU - Final",Comparison!A:P,16,FALSE),"")</f>
        <v/>
      </c>
    </row>
    <row r="67" spans="1:12" x14ac:dyDescent="0.25">
      <c r="A67" s="33">
        <v>65</v>
      </c>
      <c r="B67" s="34" t="s">
        <v>234</v>
      </c>
      <c r="C67" s="34" t="s">
        <v>3007</v>
      </c>
      <c r="D67" s="37">
        <v>0</v>
      </c>
      <c r="E67" s="37">
        <v>0</v>
      </c>
      <c r="F67" s="35" t="s">
        <v>93</v>
      </c>
      <c r="G67" s="35" t="e">
        <v>#DIV/0!</v>
      </c>
      <c r="H67" s="35" t="s">
        <v>93</v>
      </c>
      <c r="I67" s="35"/>
      <c r="J67" s="36" t="str">
        <f>IFERROR(VLOOKUP(A67&amp;" - 2018 - EU - Final",Comparison!A:P,15,FALSE),"")</f>
        <v>No matching advice</v>
      </c>
      <c r="K67" s="36" t="str">
        <f>IFERROR(IF(J67="No matching advice","",VLOOKUP(A67&amp;" - 2018 - EU - Final",Comparison!A:P,10,FALSE)),"")</f>
        <v/>
      </c>
      <c r="L67" s="36" t="str">
        <f>IFERROR(VLOOKUP(A67&amp;" - 2018 - EU - Final",Comparison!A:P,16,FALSE),"")</f>
        <v/>
      </c>
    </row>
    <row r="68" spans="1:12" x14ac:dyDescent="0.25">
      <c r="A68" s="33">
        <v>66</v>
      </c>
      <c r="B68" s="34" t="s">
        <v>234</v>
      </c>
      <c r="C68" s="34" t="s">
        <v>2992</v>
      </c>
      <c r="D68" s="37">
        <v>0</v>
      </c>
      <c r="E68" s="37">
        <v>0</v>
      </c>
      <c r="F68" s="35" t="s">
        <v>93</v>
      </c>
      <c r="G68" s="35" t="e">
        <v>#DIV/0!</v>
      </c>
      <c r="H68" s="35" t="s">
        <v>93</v>
      </c>
      <c r="I68" s="35"/>
      <c r="J68" s="36" t="str">
        <f>IFERROR(VLOOKUP(A68&amp;" - 2018 - EU - Final",Comparison!A:P,15,FALSE),"")</f>
        <v>No matching advice</v>
      </c>
      <c r="K68" s="36" t="str">
        <f>IFERROR(IF(J68="No matching advice","",VLOOKUP(A68&amp;" - 2018 - EU - Final",Comparison!A:P,10,FALSE)),"")</f>
        <v/>
      </c>
      <c r="L68" s="36" t="str">
        <f>IFERROR(VLOOKUP(A68&amp;" - 2018 - EU - Final",Comparison!A:P,16,FALSE),"")</f>
        <v/>
      </c>
    </row>
    <row r="69" spans="1:12" x14ac:dyDescent="0.25">
      <c r="A69" s="33">
        <v>67</v>
      </c>
      <c r="B69" s="34" t="s">
        <v>243</v>
      </c>
      <c r="C69" s="34" t="s">
        <v>117</v>
      </c>
      <c r="D69" s="37">
        <v>0</v>
      </c>
      <c r="E69" s="37">
        <v>0</v>
      </c>
      <c r="F69" s="35" t="s">
        <v>93</v>
      </c>
      <c r="G69" s="35" t="e">
        <v>#DIV/0!</v>
      </c>
      <c r="H69" s="35" t="s">
        <v>93</v>
      </c>
      <c r="I69" s="35"/>
      <c r="J69" s="36" t="str">
        <f>IFERROR(VLOOKUP(A69&amp;" - 2018 - EU - Final",Comparison!A:P,15,FALSE),"")</f>
        <v>No matching advice</v>
      </c>
      <c r="K69" s="36" t="str">
        <f>IFERROR(IF(J69="No matching advice","",VLOOKUP(A69&amp;" - 2018 - EU - Final",Comparison!A:P,10,FALSE)),"")</f>
        <v/>
      </c>
      <c r="L69" s="36" t="str">
        <f>IFERROR(VLOOKUP(A69&amp;" - 2018 - EU - Final",Comparison!A:P,16,FALSE),"")</f>
        <v/>
      </c>
    </row>
    <row r="70" spans="1:12" x14ac:dyDescent="0.25">
      <c r="A70" s="33">
        <v>68</v>
      </c>
      <c r="B70" s="34" t="s">
        <v>243</v>
      </c>
      <c r="C70" s="34" t="s">
        <v>123</v>
      </c>
      <c r="D70" s="37">
        <v>0</v>
      </c>
      <c r="E70" s="37">
        <v>0</v>
      </c>
      <c r="F70" s="35" t="s">
        <v>93</v>
      </c>
      <c r="G70" s="35" t="e">
        <v>#DIV/0!</v>
      </c>
      <c r="H70" s="35" t="s">
        <v>93</v>
      </c>
      <c r="I70" s="35"/>
      <c r="J70" s="36" t="str">
        <f>IFERROR(VLOOKUP(A70&amp;" - 2018 - EU - Final",Comparison!A:P,15,FALSE),"")</f>
        <v>No matching advice</v>
      </c>
      <c r="K70" s="36" t="str">
        <f>IFERROR(IF(J70="No matching advice","",VLOOKUP(A70&amp;" - 2018 - EU - Final",Comparison!A:P,10,FALSE)),"")</f>
        <v/>
      </c>
      <c r="L70" s="36" t="str">
        <f>IFERROR(VLOOKUP(A70&amp;" - 2018 - EU - Final",Comparison!A:P,16,FALSE),"")</f>
        <v/>
      </c>
    </row>
    <row r="71" spans="1:12" x14ac:dyDescent="0.25">
      <c r="A71" s="33">
        <v>69</v>
      </c>
      <c r="B71" s="34" t="s">
        <v>50</v>
      </c>
      <c r="C71" s="34" t="s">
        <v>3001</v>
      </c>
      <c r="D71" s="37">
        <v>3411.497096138191</v>
      </c>
      <c r="E71" s="37">
        <v>18137.5741737588</v>
      </c>
      <c r="F71" s="35">
        <v>0.18809004244205377</v>
      </c>
      <c r="G71" s="35">
        <v>0.1611882420711499</v>
      </c>
      <c r="H71" s="35" t="s">
        <v>2976</v>
      </c>
      <c r="I71" s="35"/>
      <c r="J71" s="36">
        <f>IFERROR(VLOOKUP(A71&amp;" - 2018 - EU - Final",Comparison!A:P,15,FALSE),"")</f>
        <v>2461</v>
      </c>
      <c r="K71" s="36">
        <f>IFERROR(IF(J71="No matching advice","",VLOOKUP(A71&amp;" - 2018 - EU - Final",Comparison!A:P,10,FALSE)),"")</f>
        <v>2461</v>
      </c>
      <c r="L71" s="36">
        <f>IFERROR(VLOOKUP(A71&amp;" - 2018 - EU - Final",Comparison!A:P,16,FALSE),"")</f>
        <v>0</v>
      </c>
    </row>
    <row r="72" spans="1:12" x14ac:dyDescent="0.25">
      <c r="A72" s="33">
        <v>70</v>
      </c>
      <c r="B72" s="34" t="s">
        <v>50</v>
      </c>
      <c r="C72" s="34" t="s">
        <v>3008</v>
      </c>
      <c r="D72" s="37">
        <v>4496</v>
      </c>
      <c r="E72" s="37">
        <v>27888</v>
      </c>
      <c r="F72" s="35">
        <v>0.16121629374641422</v>
      </c>
      <c r="G72" s="35">
        <v>0</v>
      </c>
      <c r="H72" s="35" t="s">
        <v>2976</v>
      </c>
      <c r="I72" s="35"/>
      <c r="J72" s="36">
        <f>IFERROR(VLOOKUP(A72&amp;" - 2018 - EU - Final",Comparison!A:P,15,FALSE),"")</f>
        <v>5163</v>
      </c>
      <c r="K72" s="36">
        <f>IFERROR(IF(J72="No matching advice","",VLOOKUP(A72&amp;" - 2018 - EU - Final",Comparison!A:P,10,FALSE)),"")</f>
        <v>4202</v>
      </c>
      <c r="L72" s="36">
        <f>IFERROR(VLOOKUP(A72&amp;" - 2018 - EU - Final",Comparison!A:P,16,FALSE),"")</f>
        <v>0</v>
      </c>
    </row>
    <row r="73" spans="1:12" x14ac:dyDescent="0.25">
      <c r="A73" s="33">
        <v>71</v>
      </c>
      <c r="B73" s="34" t="s">
        <v>50</v>
      </c>
      <c r="C73" s="34" t="s">
        <v>2980</v>
      </c>
      <c r="D73" s="37">
        <v>14665.129638735081</v>
      </c>
      <c r="E73" s="37">
        <v>91722.376094181134</v>
      </c>
      <c r="F73" s="35">
        <v>0.15988606339282826</v>
      </c>
      <c r="G73" s="35">
        <v>0</v>
      </c>
      <c r="H73" s="35" t="s">
        <v>2976</v>
      </c>
      <c r="I73" s="35"/>
      <c r="J73" s="36">
        <f>IFERROR(VLOOKUP(A73&amp;" - 2018 - EU - Final",Comparison!A:P,15,FALSE),"")</f>
        <v>4654</v>
      </c>
      <c r="K73" s="36">
        <f>IFERROR(IF(J73="No matching advice","",VLOOKUP(A73&amp;" - 2018 - EU - Final",Comparison!A:P,10,FALSE)),"")</f>
        <v>4654</v>
      </c>
      <c r="L73" s="36">
        <f>IFERROR(VLOOKUP(A73&amp;" - 2018 - EU - Final",Comparison!A:P,16,FALSE),"")</f>
        <v>0</v>
      </c>
    </row>
    <row r="74" spans="1:12" x14ac:dyDescent="0.25">
      <c r="A74" s="33">
        <v>72</v>
      </c>
      <c r="B74" s="34" t="s">
        <v>50</v>
      </c>
      <c r="C74" s="34" t="s">
        <v>2994</v>
      </c>
      <c r="D74" s="37">
        <v>20959.532486343476</v>
      </c>
      <c r="E74" s="37">
        <v>608697.26527971041</v>
      </c>
      <c r="F74" s="35">
        <v>3.4433426404030396E-2</v>
      </c>
      <c r="G74" s="35">
        <v>0.20203355361742481</v>
      </c>
      <c r="H74" s="35" t="s">
        <v>2976</v>
      </c>
      <c r="I74" s="35"/>
      <c r="J74" s="36">
        <f>IFERROR(VLOOKUP(A74&amp;" - 2018 - EU - Final",Comparison!A:P,15,FALSE),"")</f>
        <v>32461</v>
      </c>
      <c r="K74" s="36">
        <f>IFERROR(IF(J74="No matching advice","",VLOOKUP(A74&amp;" - 2018 - EU - Final",Comparison!A:P,10,FALSE)),"")</f>
        <v>32461</v>
      </c>
      <c r="L74" s="36">
        <f>IFERROR(VLOOKUP(A74&amp;" - 2018 - EU - Final",Comparison!A:P,16,FALSE),"")</f>
        <v>0</v>
      </c>
    </row>
    <row r="75" spans="1:12" x14ac:dyDescent="0.25">
      <c r="A75" s="33">
        <v>73</v>
      </c>
      <c r="B75" s="34" t="s">
        <v>50</v>
      </c>
      <c r="C75" s="34" t="s">
        <v>2992</v>
      </c>
      <c r="D75" s="37">
        <v>0</v>
      </c>
      <c r="E75" s="37">
        <v>0</v>
      </c>
      <c r="F75" s="35" t="s">
        <v>93</v>
      </c>
      <c r="G75" s="35" t="e">
        <v>#DIV/0!</v>
      </c>
      <c r="H75" s="35" t="s">
        <v>93</v>
      </c>
      <c r="I75" s="35"/>
      <c r="J75" s="36" t="str">
        <f>IFERROR(VLOOKUP(A75&amp;" - 2018 - EU - Final",Comparison!A:P,15,FALSE),"")</f>
        <v>No matching advice</v>
      </c>
      <c r="K75" s="36" t="str">
        <f>IFERROR(IF(J75="No matching advice","",VLOOKUP(A75&amp;" - 2018 - EU - Final",Comparison!A:P,10,FALSE)),"")</f>
        <v/>
      </c>
      <c r="L75" s="36" t="str">
        <f>IFERROR(VLOOKUP(A75&amp;" - 2018 - EU - Final",Comparison!A:P,16,FALSE),"")</f>
        <v/>
      </c>
    </row>
    <row r="76" spans="1:12" x14ac:dyDescent="0.25">
      <c r="A76" s="33">
        <v>74</v>
      </c>
      <c r="B76" s="34" t="s">
        <v>50</v>
      </c>
      <c r="C76" s="34" t="s">
        <v>2996</v>
      </c>
      <c r="D76" s="37">
        <v>0</v>
      </c>
      <c r="E76" s="37">
        <v>0</v>
      </c>
      <c r="F76" s="35" t="s">
        <v>93</v>
      </c>
      <c r="G76" s="35">
        <v>0.98744335133371997</v>
      </c>
      <c r="H76" s="35" t="s">
        <v>2988</v>
      </c>
      <c r="I76" s="35"/>
      <c r="J76" s="36" t="str">
        <f>IFERROR(VLOOKUP(A76&amp;" - 2018 - EU - Final",Comparison!A:P,15,FALSE),"")</f>
        <v>No matching advice</v>
      </c>
      <c r="K76" s="36" t="str">
        <f>IFERROR(IF(J76="No matching advice","",VLOOKUP(A76&amp;" - 2018 - EU - Final",Comparison!A:P,10,FALSE)),"")</f>
        <v/>
      </c>
      <c r="L76" s="36" t="str">
        <f>IFERROR(VLOOKUP(A76&amp;" - 2018 - EU - Final",Comparison!A:P,16,FALSE),"")</f>
        <v/>
      </c>
    </row>
    <row r="77" spans="1:12" x14ac:dyDescent="0.25">
      <c r="A77" s="33">
        <v>75</v>
      </c>
      <c r="B77" s="34" t="s">
        <v>50</v>
      </c>
      <c r="C77" s="34" t="s">
        <v>3009</v>
      </c>
      <c r="D77" s="37">
        <v>17726</v>
      </c>
      <c r="E77" s="37">
        <v>53647</v>
      </c>
      <c r="F77" s="35">
        <v>0.33041922195090129</v>
      </c>
      <c r="G77" s="35">
        <v>0</v>
      </c>
      <c r="H77" s="35" t="s">
        <v>2976</v>
      </c>
      <c r="I77" s="35"/>
      <c r="J77" s="36">
        <f>IFERROR(VLOOKUP(A77&amp;" - 2018 - EU - Final",Comparison!A:P,15,FALSE),"")</f>
        <v>5911</v>
      </c>
      <c r="K77" s="36">
        <f>IFERROR(IF(J77="No matching advice","",VLOOKUP(A77&amp;" - 2018 - EU - Final",Comparison!A:P,10,FALSE)),"")</f>
        <v>6910</v>
      </c>
      <c r="L77" s="36">
        <f>IFERROR(VLOOKUP(A77&amp;" - 2018 - EU - Final",Comparison!A:P,16,FALSE),"")</f>
        <v>999</v>
      </c>
    </row>
    <row r="78" spans="1:12" x14ac:dyDescent="0.25">
      <c r="A78" s="33">
        <v>76</v>
      </c>
      <c r="B78" s="34" t="s">
        <v>50</v>
      </c>
      <c r="C78" s="34" t="s">
        <v>190</v>
      </c>
      <c r="D78" s="37">
        <v>3538</v>
      </c>
      <c r="E78" s="37">
        <v>5666</v>
      </c>
      <c r="F78" s="35">
        <v>0.62442640310624775</v>
      </c>
      <c r="G78" s="35">
        <v>0</v>
      </c>
      <c r="H78" s="35" t="s">
        <v>2976</v>
      </c>
      <c r="I78" s="35"/>
      <c r="J78" s="36">
        <f>IFERROR(VLOOKUP(A78&amp;" - 2018 - EU - Final",Comparison!A:P,15,FALSE),"")</f>
        <v>2796</v>
      </c>
      <c r="K78" s="36">
        <f>IFERROR(IF(J78="No matching advice","",VLOOKUP(A78&amp;" - 2018 - EU - Final",Comparison!A:P,10,FALSE)),"")</f>
        <v>2796</v>
      </c>
      <c r="L78" s="36">
        <f>IFERROR(VLOOKUP(A78&amp;" - 2018 - EU - Final",Comparison!A:P,16,FALSE),"")</f>
        <v>0</v>
      </c>
    </row>
    <row r="79" spans="1:12" x14ac:dyDescent="0.25">
      <c r="A79" s="33">
        <v>77</v>
      </c>
      <c r="B79" s="34" t="s">
        <v>46</v>
      </c>
      <c r="C79" s="34" t="s">
        <v>3001</v>
      </c>
      <c r="D79" s="37">
        <v>2532.1372001355458</v>
      </c>
      <c r="E79" s="37">
        <v>27809.788218113743</v>
      </c>
      <c r="F79" s="35">
        <v>9.1052013063740375E-2</v>
      </c>
      <c r="G79" s="35">
        <v>0</v>
      </c>
      <c r="H79" s="35" t="s">
        <v>2976</v>
      </c>
      <c r="I79" s="35"/>
      <c r="J79" s="36">
        <f>IFERROR(VLOOKUP(A79&amp;" - 2018 - EU - Final",Comparison!A:P,15,FALSE),"")</f>
        <v>3136.0301367493444</v>
      </c>
      <c r="K79" s="36">
        <f>IFERROR(IF(J79="No matching advice","",VLOOKUP(A79&amp;" - 2018 - EU - Final",Comparison!A:P,10,FALSE)),"")</f>
        <v>3136</v>
      </c>
      <c r="L79" s="36">
        <f>IFERROR(VLOOKUP(A79&amp;" - 2018 - EU - Final",Comparison!A:P,16,FALSE),"")</f>
        <v>0</v>
      </c>
    </row>
    <row r="80" spans="1:12" x14ac:dyDescent="0.25">
      <c r="A80" s="33">
        <v>78</v>
      </c>
      <c r="B80" s="34" t="s">
        <v>46</v>
      </c>
      <c r="C80" s="34" t="s">
        <v>2977</v>
      </c>
      <c r="D80" s="37">
        <v>74791.147075966583</v>
      </c>
      <c r="E80" s="37">
        <v>96121</v>
      </c>
      <c r="F80" s="35">
        <v>0.77809372640699304</v>
      </c>
      <c r="G80" s="35">
        <v>0</v>
      </c>
      <c r="H80" s="35" t="s">
        <v>2976</v>
      </c>
      <c r="I80" s="35"/>
      <c r="J80" s="36">
        <f>IFERROR(VLOOKUP(A80&amp;" - 2018 - EU - Final",Comparison!A:P,15,FALSE),"")</f>
        <v>7366</v>
      </c>
      <c r="K80" s="36">
        <f>IFERROR(IF(J80="No matching advice","",VLOOKUP(A80&amp;" - 2018 - EU - Final",Comparison!A:P,10,FALSE)),"")</f>
        <v>8478</v>
      </c>
      <c r="L80" s="36">
        <f>IFERROR(VLOOKUP(A80&amp;" - 2018 - EU - Final",Comparison!A:P,16,FALSE),"")</f>
        <v>1112</v>
      </c>
    </row>
    <row r="81" spans="1:12" x14ac:dyDescent="0.25">
      <c r="A81" s="33">
        <v>79</v>
      </c>
      <c r="B81" s="34" t="s">
        <v>46</v>
      </c>
      <c r="C81" s="34" t="s">
        <v>2978</v>
      </c>
      <c r="D81" s="37">
        <v>2950.2949823782587</v>
      </c>
      <c r="E81" s="37">
        <v>32400.607345823671</v>
      </c>
      <c r="F81" s="35">
        <v>9.1056780229107084E-2</v>
      </c>
      <c r="G81" s="35">
        <v>0</v>
      </c>
      <c r="H81" s="35" t="s">
        <v>2976</v>
      </c>
      <c r="I81" s="35"/>
      <c r="J81" s="36">
        <f>IFERROR(VLOOKUP(A81&amp;" - 2018 - EU - Final",Comparison!A:P,15,FALSE),"")</f>
        <v>3653.0351050846157</v>
      </c>
      <c r="K81" s="36">
        <f>IFERROR(IF(J81="No matching advice","",VLOOKUP(A81&amp;" - 2018 - EU - Final",Comparison!A:P,10,FALSE)),"")</f>
        <v>3653</v>
      </c>
      <c r="L81" s="36">
        <f>IFERROR(VLOOKUP(A81&amp;" - 2018 - EU - Final",Comparison!A:P,16,FALSE),"")</f>
        <v>0</v>
      </c>
    </row>
    <row r="82" spans="1:12" x14ac:dyDescent="0.25">
      <c r="A82" s="33">
        <v>80</v>
      </c>
      <c r="B82" s="34" t="s">
        <v>46</v>
      </c>
      <c r="C82" s="34" t="s">
        <v>3010</v>
      </c>
      <c r="D82" s="37">
        <v>47115.967543701699</v>
      </c>
      <c r="E82" s="37">
        <v>517452.84343174857</v>
      </c>
      <c r="F82" s="35">
        <v>9.105364506498502E-2</v>
      </c>
      <c r="G82" s="35">
        <v>0</v>
      </c>
      <c r="H82" s="35" t="s">
        <v>2976</v>
      </c>
      <c r="I82" s="35"/>
      <c r="J82" s="36">
        <f>IFERROR(VLOOKUP(A82&amp;" - 2018 - EU - Final",Comparison!A:P,15,FALSE),"")</f>
        <v>58352.560758800297</v>
      </c>
      <c r="K82" s="36">
        <f>IFERROR(IF(J82="No matching advice","",VLOOKUP(A82&amp;" - 2018 - EU - Final",Comparison!A:P,10,FALSE)),"")</f>
        <v>58352</v>
      </c>
      <c r="L82" s="36">
        <f>IFERROR(VLOOKUP(A82&amp;" - 2018 - EU - Final",Comparison!A:P,16,FALSE),"")</f>
        <v>0</v>
      </c>
    </row>
    <row r="83" spans="1:12" x14ac:dyDescent="0.25">
      <c r="A83" s="33">
        <v>81</v>
      </c>
      <c r="B83" s="34" t="s">
        <v>46</v>
      </c>
      <c r="C83" s="34" t="s">
        <v>114</v>
      </c>
      <c r="D83" s="37">
        <v>31423.458817411007</v>
      </c>
      <c r="E83" s="37">
        <v>345115.761004314</v>
      </c>
      <c r="F83" s="35">
        <v>9.105193783664435E-2</v>
      </c>
      <c r="G83" s="35">
        <v>0</v>
      </c>
      <c r="H83" s="35" t="s">
        <v>2976</v>
      </c>
      <c r="I83" s="35"/>
      <c r="J83" s="36">
        <f>IFERROR(VLOOKUP(A83&amp;" - 2018 - EU - Final",Comparison!A:P,15,FALSE),"")</f>
        <v>38918.373999365744</v>
      </c>
      <c r="K83" s="36">
        <f>IFERROR(IF(J83="No matching advice","",VLOOKUP(A83&amp;" - 2018 - EU - Final",Comparison!A:P,10,FALSE)),"")</f>
        <v>38918</v>
      </c>
      <c r="L83" s="36">
        <f>IFERROR(VLOOKUP(A83&amp;" - 2018 - EU - Final",Comparison!A:P,16,FALSE),"")</f>
        <v>0</v>
      </c>
    </row>
    <row r="84" spans="1:12" x14ac:dyDescent="0.25">
      <c r="A84" s="33">
        <v>82</v>
      </c>
      <c r="B84" s="34" t="s">
        <v>52</v>
      </c>
      <c r="C84" s="34" t="s">
        <v>3011</v>
      </c>
      <c r="D84" s="37">
        <v>16652.226664826434</v>
      </c>
      <c r="E84" s="37">
        <v>125104.77333517358</v>
      </c>
      <c r="F84" s="35">
        <v>0.13310624543647698</v>
      </c>
      <c r="G84" s="35">
        <v>1.3699995018182642E-3</v>
      </c>
      <c r="H84" s="35" t="s">
        <v>2976</v>
      </c>
      <c r="I84" s="35"/>
      <c r="J84" s="36">
        <f>IFERROR(VLOOKUP(A84&amp;" - 2018 - EU - Final",Comparison!A:P,15,FALSE),"")</f>
        <v>9669</v>
      </c>
      <c r="K84" s="36">
        <f>IFERROR(IF(J84="No matching advice","",VLOOKUP(A84&amp;" - 2018 - EU - Final",Comparison!A:P,10,FALSE)),"")</f>
        <v>9669</v>
      </c>
      <c r="L84" s="36">
        <f>IFERROR(VLOOKUP(A84&amp;" - 2018 - EU - Final",Comparison!A:P,16,FALSE),"")</f>
        <v>0</v>
      </c>
    </row>
    <row r="85" spans="1:12" x14ac:dyDescent="0.25">
      <c r="A85" s="33">
        <v>83</v>
      </c>
      <c r="B85" s="34" t="s">
        <v>52</v>
      </c>
      <c r="C85" s="34" t="s">
        <v>3012</v>
      </c>
      <c r="D85" s="37">
        <v>0</v>
      </c>
      <c r="E85" s="37">
        <v>0</v>
      </c>
      <c r="F85" s="35" t="s">
        <v>93</v>
      </c>
      <c r="G85" s="35">
        <v>0</v>
      </c>
      <c r="H85" s="35" t="s">
        <v>2976</v>
      </c>
      <c r="I85" s="35"/>
      <c r="J85" s="36" t="str">
        <f>IFERROR(VLOOKUP(A85&amp;" - 2018 - EU - Final",Comparison!A:P,15,FALSE),"")</f>
        <v>No matching advice</v>
      </c>
      <c r="K85" s="36" t="str">
        <f>IFERROR(IF(J85="No matching advice","",VLOOKUP(A85&amp;" - 2018 - EU - Final",Comparison!A:P,10,FALSE)),"")</f>
        <v/>
      </c>
      <c r="L85" s="36" t="str">
        <f>IFERROR(VLOOKUP(A85&amp;" - 2018 - EU - Final",Comparison!A:P,16,FALSE),"")</f>
        <v/>
      </c>
    </row>
    <row r="86" spans="1:12" x14ac:dyDescent="0.25">
      <c r="A86" s="33">
        <v>84</v>
      </c>
      <c r="B86" s="34" t="s">
        <v>52</v>
      </c>
      <c r="C86" s="34" t="s">
        <v>274</v>
      </c>
      <c r="D86" s="37">
        <v>12625</v>
      </c>
      <c r="E86" s="37">
        <v>48203</v>
      </c>
      <c r="F86" s="35">
        <v>0.26191315893201667</v>
      </c>
      <c r="G86" s="35">
        <v>0</v>
      </c>
      <c r="H86" s="35" t="s">
        <v>2976</v>
      </c>
      <c r="I86" s="35"/>
      <c r="J86" s="36">
        <f>IFERROR(VLOOKUP(A86&amp;" - 2018 - EU - Final",Comparison!A:P,15,FALSE),"")</f>
        <v>6659</v>
      </c>
      <c r="K86" s="36">
        <f>IFERROR(IF(J86="No matching advice","",VLOOKUP(A86&amp;" - 2018 - EU - Final",Comparison!A:P,10,FALSE)),"")</f>
        <v>6659</v>
      </c>
      <c r="L86" s="36">
        <f>IFERROR(VLOOKUP(A86&amp;" - 2018 - EU - Final",Comparison!A:P,16,FALSE),"")</f>
        <v>0</v>
      </c>
    </row>
    <row r="87" spans="1:12" x14ac:dyDescent="0.25">
      <c r="A87" s="33">
        <v>85</v>
      </c>
      <c r="B87" s="34" t="s">
        <v>52</v>
      </c>
      <c r="C87" s="34" t="s">
        <v>173</v>
      </c>
      <c r="D87" s="37">
        <v>26947.935561738555</v>
      </c>
      <c r="E87" s="37">
        <v>922670.3776162446</v>
      </c>
      <c r="F87" s="35">
        <v>2.9206460091803978E-2</v>
      </c>
      <c r="G87" s="35">
        <v>0.93067008745341062</v>
      </c>
      <c r="H87" s="35" t="s">
        <v>2988</v>
      </c>
      <c r="I87" s="35"/>
      <c r="J87" s="36">
        <f>IFERROR(VLOOKUP(A87&amp;" - 2018 - EU - Final",Comparison!A:P,15,FALSE),"")</f>
        <v>25011.666305747127</v>
      </c>
      <c r="K87" s="36">
        <f>IFERROR(IF(J87="No matching advice","",VLOOKUP(A87&amp;" - 2018 - EU - Final",Comparison!A:P,10,FALSE)),"")</f>
        <v>28319</v>
      </c>
      <c r="L87" s="36">
        <f>IFERROR(VLOOKUP(A87&amp;" - 2018 - EU - Final",Comparison!A:P,16,FALSE),"")</f>
        <v>3307.3336942528731</v>
      </c>
    </row>
    <row r="88" spans="1:12" x14ac:dyDescent="0.25">
      <c r="A88" s="33">
        <v>86</v>
      </c>
      <c r="B88" s="34" t="s">
        <v>52</v>
      </c>
      <c r="C88" s="34" t="s">
        <v>3013</v>
      </c>
      <c r="D88" s="37">
        <v>45732.072799569236</v>
      </c>
      <c r="E88" s="37">
        <v>388708.92720043077</v>
      </c>
      <c r="F88" s="35">
        <v>0.11765120273656157</v>
      </c>
      <c r="G88" s="35">
        <v>3.9626240417455438E-2</v>
      </c>
      <c r="H88" s="35" t="s">
        <v>2976</v>
      </c>
      <c r="I88" s="35"/>
      <c r="J88" s="36">
        <f>IFERROR(VLOOKUP(A88&amp;" - 2018 - EU - Final",Comparison!A:P,15,FALSE),"")</f>
        <v>0</v>
      </c>
      <c r="K88" s="36">
        <f>IFERROR(IF(J88="No matching advice","",VLOOKUP(A88&amp;" - 2018 - EU - Final",Comparison!A:P,10,FALSE)),"")</f>
        <v>4170</v>
      </c>
      <c r="L88" s="36">
        <f>IFERROR(VLOOKUP(A88&amp;" - 2018 - EU - Final",Comparison!A:P,16,FALSE),"")</f>
        <v>4170</v>
      </c>
    </row>
    <row r="89" spans="1:12" x14ac:dyDescent="0.25">
      <c r="A89" s="33">
        <v>87</v>
      </c>
      <c r="B89" s="34" t="s">
        <v>52</v>
      </c>
      <c r="C89" s="34" t="s">
        <v>3014</v>
      </c>
      <c r="D89" s="37">
        <v>132399.30657023829</v>
      </c>
      <c r="E89" s="37">
        <v>2245317.0645386237</v>
      </c>
      <c r="F89" s="35">
        <v>5.8966864262194614E-2</v>
      </c>
      <c r="G89" s="35">
        <v>0.41453849126574205</v>
      </c>
      <c r="H89" s="35" t="s">
        <v>2988</v>
      </c>
      <c r="I89" s="35"/>
      <c r="J89" s="36">
        <f>IFERROR(VLOOKUP(A89&amp;" - 2018 - EU - Final",Comparison!A:P,15,FALSE),"")</f>
        <v>359959.01877160376</v>
      </c>
      <c r="K89" s="36">
        <f>IFERROR(IF(J89="No matching advice","",VLOOKUP(A89&amp;" - 2018 - EU - Final",Comparison!A:P,10,FALSE)),"")</f>
        <v>359977</v>
      </c>
      <c r="L89" s="36">
        <f>IFERROR(VLOOKUP(A89&amp;" - 2018 - EU - Final",Comparison!A:P,16,FALSE),"")</f>
        <v>17.981228396238293</v>
      </c>
    </row>
    <row r="90" spans="1:12" x14ac:dyDescent="0.25">
      <c r="A90" s="33">
        <v>88</v>
      </c>
      <c r="B90" s="34" t="s">
        <v>52</v>
      </c>
      <c r="C90" s="34" t="s">
        <v>3015</v>
      </c>
      <c r="D90" s="37">
        <v>86944.976515523391</v>
      </c>
      <c r="E90" s="37">
        <v>874811.05910165247</v>
      </c>
      <c r="F90" s="35">
        <v>9.9387148357277966E-2</v>
      </c>
      <c r="G90" s="35">
        <v>0.17473187430215509</v>
      </c>
      <c r="H90" s="35" t="s">
        <v>2976</v>
      </c>
      <c r="I90" s="35"/>
      <c r="J90" s="36">
        <f>IFERROR(VLOOKUP(A90&amp;" - 2018 - EU - Final",Comparison!A:P,15,FALSE),"")</f>
        <v>41768</v>
      </c>
      <c r="K90" s="36">
        <f>IFERROR(IF(J90="No matching advice","",VLOOKUP(A90&amp;" - 2018 - EU - Final",Comparison!A:P,10,FALSE)),"")</f>
        <v>41768</v>
      </c>
      <c r="L90" s="36">
        <f>IFERROR(VLOOKUP(A90&amp;" - 2018 - EU - Final",Comparison!A:P,16,FALSE),"")</f>
        <v>0</v>
      </c>
    </row>
    <row r="91" spans="1:12" x14ac:dyDescent="0.25">
      <c r="A91" s="33">
        <v>89</v>
      </c>
      <c r="B91" s="34" t="s">
        <v>52</v>
      </c>
      <c r="C91" s="34" t="s">
        <v>3016</v>
      </c>
      <c r="D91" s="37">
        <v>24571.559196209011</v>
      </c>
      <c r="E91" s="37">
        <v>428083.15085024491</v>
      </c>
      <c r="F91" s="35">
        <v>5.7399033686342887E-2</v>
      </c>
      <c r="G91" s="35">
        <v>0.82262456347365454</v>
      </c>
      <c r="H91" s="35" t="s">
        <v>2988</v>
      </c>
      <c r="I91" s="35"/>
      <c r="J91" s="36">
        <f>IFERROR(VLOOKUP(A91&amp;" - 2018 - EU - Final",Comparison!A:P,15,FALSE),"")</f>
        <v>66036.701232791849</v>
      </c>
      <c r="K91" s="36">
        <f>IFERROR(IF(J91="No matching advice","",VLOOKUP(A91&amp;" - 2018 - EU - Final",Comparison!A:P,10,FALSE)),"")</f>
        <v>66040</v>
      </c>
      <c r="L91" s="36">
        <f>IFERROR(VLOOKUP(A91&amp;" - 2018 - EU - Final",Comparison!A:P,16,FALSE),"")</f>
        <v>3.2987672081508208</v>
      </c>
    </row>
    <row r="92" spans="1:12" x14ac:dyDescent="0.25">
      <c r="A92" s="33">
        <v>90</v>
      </c>
      <c r="B92" s="34" t="s">
        <v>52</v>
      </c>
      <c r="C92" s="34" t="s">
        <v>180</v>
      </c>
      <c r="D92" s="37">
        <v>523.31473046978272</v>
      </c>
      <c r="E92" s="37">
        <v>9694.4763569610514</v>
      </c>
      <c r="F92" s="35">
        <v>5.3980711407276803E-2</v>
      </c>
      <c r="G92" s="35">
        <v>0.99728675420756796</v>
      </c>
      <c r="H92" s="35" t="s">
        <v>2988</v>
      </c>
      <c r="I92" s="35"/>
      <c r="J92" s="36">
        <f>IFERROR(VLOOKUP(A92&amp;" - 2018 - EU - Final",Comparison!A:P,15,FALSE),"")</f>
        <v>1238.9381106515614</v>
      </c>
      <c r="K92" s="36">
        <f>IFERROR(IF(J92="No matching advice","",VLOOKUP(A92&amp;" - 2018 - EU - Final",Comparison!A:P,10,FALSE)),"")</f>
        <v>1239</v>
      </c>
      <c r="L92" s="36">
        <f>IFERROR(VLOOKUP(A92&amp;" - 2018 - EU - Final",Comparison!A:P,16,FALSE),"")</f>
        <v>6.1889348438626257E-2</v>
      </c>
    </row>
    <row r="93" spans="1:12" x14ac:dyDescent="0.25">
      <c r="A93" s="33">
        <v>91</v>
      </c>
      <c r="B93" s="34" t="s">
        <v>52</v>
      </c>
      <c r="C93" s="34" t="s">
        <v>3017</v>
      </c>
      <c r="D93" s="37">
        <v>11466</v>
      </c>
      <c r="E93" s="37">
        <v>84000</v>
      </c>
      <c r="F93" s="35">
        <v>0.13650000000000001</v>
      </c>
      <c r="G93" s="35">
        <v>0</v>
      </c>
      <c r="H93" s="35" t="s">
        <v>2976</v>
      </c>
      <c r="I93" s="35"/>
      <c r="J93" s="36">
        <f>IFERROR(VLOOKUP(A93&amp;" - 2018 - EU - Final",Comparison!A:P,15,FALSE),"")</f>
        <v>0</v>
      </c>
      <c r="K93" s="36">
        <f>IFERROR(IF(J93="No matching advice","",VLOOKUP(A93&amp;" - 2018 - EU - Final",Comparison!A:P,10,FALSE)),"")</f>
        <v>1630</v>
      </c>
      <c r="L93" s="36">
        <f>IFERROR(VLOOKUP(A93&amp;" - 2018 - EU - Final",Comparison!A:P,16,FALSE),"")</f>
        <v>1630</v>
      </c>
    </row>
    <row r="94" spans="1:12" x14ac:dyDescent="0.25">
      <c r="A94" s="33">
        <v>92</v>
      </c>
      <c r="B94" s="34" t="s">
        <v>52</v>
      </c>
      <c r="C94" s="34" t="s">
        <v>190</v>
      </c>
      <c r="D94" s="37">
        <v>3080</v>
      </c>
      <c r="E94" s="37">
        <v>83223</v>
      </c>
      <c r="F94" s="35">
        <v>3.7008999915888637E-2</v>
      </c>
      <c r="G94" s="35">
        <v>0</v>
      </c>
      <c r="H94" s="35" t="s">
        <v>2976</v>
      </c>
      <c r="I94" s="35"/>
      <c r="J94" s="36">
        <f>IFERROR(VLOOKUP(A94&amp;" - 2018 - EU - Final",Comparison!A:P,15,FALSE),"")</f>
        <v>7016</v>
      </c>
      <c r="K94" s="36">
        <f>IFERROR(IF(J94="No matching advice","",VLOOKUP(A94&amp;" - 2018 - EU - Final",Comparison!A:P,10,FALSE)),"")</f>
        <v>7016</v>
      </c>
      <c r="L94" s="36">
        <f>IFERROR(VLOOKUP(A94&amp;" - 2018 - EU - Final",Comparison!A:P,16,FALSE),"")</f>
        <v>0</v>
      </c>
    </row>
    <row r="95" spans="1:12" x14ac:dyDescent="0.25">
      <c r="A95" s="33">
        <v>93</v>
      </c>
      <c r="B95" s="34" t="s">
        <v>52</v>
      </c>
      <c r="C95" s="34" t="s">
        <v>295</v>
      </c>
      <c r="D95" s="37">
        <v>0</v>
      </c>
      <c r="E95" s="37">
        <v>0</v>
      </c>
      <c r="F95" s="35" t="s">
        <v>93</v>
      </c>
      <c r="G95" s="35">
        <v>0</v>
      </c>
      <c r="H95" s="35" t="s">
        <v>2976</v>
      </c>
      <c r="I95" s="35"/>
      <c r="J95" s="36" t="str">
        <f>IFERROR(VLOOKUP(A95&amp;" - 2018 - EU - Final",Comparison!A:P,15,FALSE),"")</f>
        <v>No matching advice</v>
      </c>
      <c r="K95" s="36" t="str">
        <f>IFERROR(IF(J95="No matching advice","",VLOOKUP(A95&amp;" - 2018 - EU - Final",Comparison!A:P,10,FALSE)),"")</f>
        <v/>
      </c>
      <c r="L95" s="36" t="str">
        <f>IFERROR(VLOOKUP(A95&amp;" - 2018 - EU - Final",Comparison!A:P,16,FALSE),"")</f>
        <v/>
      </c>
    </row>
    <row r="96" spans="1:12" x14ac:dyDescent="0.25">
      <c r="A96" s="33">
        <v>94</v>
      </c>
      <c r="B96" s="34" t="s">
        <v>52</v>
      </c>
      <c r="C96" s="34" t="s">
        <v>297</v>
      </c>
      <c r="D96" s="37">
        <v>17644</v>
      </c>
      <c r="E96" s="37">
        <v>208986</v>
      </c>
      <c r="F96" s="35">
        <v>8.4426708009148935E-2</v>
      </c>
      <c r="G96" s="35">
        <v>0</v>
      </c>
      <c r="H96" s="35" t="s">
        <v>2976</v>
      </c>
      <c r="I96" s="35"/>
      <c r="J96" s="36">
        <f>IFERROR(VLOOKUP(A96&amp;" - 2018 - EU - Final",Comparison!A:P,15,FALSE),"")</f>
        <v>5445</v>
      </c>
      <c r="K96" s="36">
        <f>IFERROR(IF(J96="No matching advice","",VLOOKUP(A96&amp;" - 2018 - EU - Final",Comparison!A:P,10,FALSE)),"")</f>
        <v>10127</v>
      </c>
      <c r="L96" s="36">
        <f>IFERROR(VLOOKUP(A96&amp;" - 2018 - EU - Final",Comparison!A:P,16,FALSE),"")</f>
        <v>4682</v>
      </c>
    </row>
    <row r="97" spans="1:12" x14ac:dyDescent="0.25">
      <c r="A97" s="33">
        <v>95</v>
      </c>
      <c r="B97" s="34" t="s">
        <v>53</v>
      </c>
      <c r="C97" s="34" t="s">
        <v>300</v>
      </c>
      <c r="D97" s="37">
        <v>0</v>
      </c>
      <c r="E97" s="37">
        <v>0</v>
      </c>
      <c r="F97" s="35" t="s">
        <v>93</v>
      </c>
      <c r="G97" s="35">
        <v>0</v>
      </c>
      <c r="H97" s="35" t="s">
        <v>2976</v>
      </c>
      <c r="I97" s="35"/>
      <c r="J97" s="36" t="str">
        <f>IFERROR(VLOOKUP(A97&amp;" - 2018 - EU - Final",Comparison!A:P,15,FALSE),"")</f>
        <v>No matching advice</v>
      </c>
      <c r="K97" s="36" t="str">
        <f>IFERROR(IF(J97="No matching advice","",VLOOKUP(A97&amp;" - 2018 - EU - Final",Comparison!A:P,10,FALSE)),"")</f>
        <v/>
      </c>
      <c r="L97" s="36" t="str">
        <f>IFERROR(VLOOKUP(A97&amp;" - 2018 - EU - Final",Comparison!A:P,16,FALSE),"")</f>
        <v/>
      </c>
    </row>
    <row r="98" spans="1:12" x14ac:dyDescent="0.25">
      <c r="A98" s="33">
        <v>96</v>
      </c>
      <c r="B98" s="34" t="s">
        <v>53</v>
      </c>
      <c r="C98" s="34" t="s">
        <v>303</v>
      </c>
      <c r="D98" s="37">
        <v>0</v>
      </c>
      <c r="E98" s="37">
        <v>0</v>
      </c>
      <c r="F98" s="35" t="s">
        <v>93</v>
      </c>
      <c r="G98" s="35">
        <v>0</v>
      </c>
      <c r="H98" s="35" t="s">
        <v>2976</v>
      </c>
      <c r="I98" s="35"/>
      <c r="J98" s="36" t="str">
        <f>IFERROR(VLOOKUP(A98&amp;" - 2018 - EU - Final",Comparison!A:P,15,FALSE),"")</f>
        <v>No matching advice</v>
      </c>
      <c r="K98" s="36" t="str">
        <f>IFERROR(IF(J98="No matching advice","",VLOOKUP(A98&amp;" - 2018 - EU - Final",Comparison!A:P,10,FALSE)),"")</f>
        <v/>
      </c>
      <c r="L98" s="36" t="str">
        <f>IFERROR(VLOOKUP(A98&amp;" - 2018 - EU - Final",Comparison!A:P,16,FALSE),"")</f>
        <v/>
      </c>
    </row>
    <row r="99" spans="1:12" x14ac:dyDescent="0.25">
      <c r="A99" s="33">
        <v>97</v>
      </c>
      <c r="B99" s="34" t="s">
        <v>53</v>
      </c>
      <c r="C99" s="34" t="s">
        <v>2978</v>
      </c>
      <c r="D99" s="37">
        <v>160787.27510243503</v>
      </c>
      <c r="E99" s="37">
        <v>221023.72489756497</v>
      </c>
      <c r="F99" s="35">
        <v>0.72746613594062381</v>
      </c>
      <c r="G99" s="35">
        <v>7.9994821532498595E-2</v>
      </c>
      <c r="H99" s="35" t="s">
        <v>2976</v>
      </c>
      <c r="I99" s="35"/>
      <c r="J99" s="36" t="str">
        <f>IFERROR(VLOOKUP(A99&amp;" - 2018 - EU - Final",Comparison!A:P,15,FALSE),"")</f>
        <v/>
      </c>
      <c r="K99" s="36" t="str">
        <f>IFERROR(IF(J99="No matching advice","",VLOOKUP(A99&amp;" - 2018 - EU - Final",Comparison!A:P,10,FALSE)),"")</f>
        <v/>
      </c>
      <c r="L99" s="36" t="str">
        <f>IFERROR(VLOOKUP(A99&amp;" - 2018 - EU - Final",Comparison!A:P,16,FALSE),"")</f>
        <v/>
      </c>
    </row>
    <row r="100" spans="1:12" x14ac:dyDescent="0.25">
      <c r="A100" s="33">
        <v>98</v>
      </c>
      <c r="B100" s="34" t="s">
        <v>53</v>
      </c>
      <c r="C100" s="34" t="s">
        <v>3018</v>
      </c>
      <c r="D100" s="37">
        <v>100960.66878072172</v>
      </c>
      <c r="E100" s="37">
        <v>1043969.5115471471</v>
      </c>
      <c r="F100" s="35">
        <v>9.6708445662459563E-2</v>
      </c>
      <c r="G100" s="35">
        <v>8.9278043999018175E-3</v>
      </c>
      <c r="H100" s="35" t="s">
        <v>2976</v>
      </c>
      <c r="I100" s="35"/>
      <c r="J100" s="36">
        <f>IFERROR(VLOOKUP(A100&amp;" - 2018 - EU - Final",Comparison!A:P,15,FALSE),"")</f>
        <v>99470</v>
      </c>
      <c r="K100" s="36">
        <f>IFERROR(IF(J100="No matching advice","",VLOOKUP(A100&amp;" - 2018 - EU - Final",Comparison!A:P,10,FALSE)),"")</f>
        <v>99470</v>
      </c>
      <c r="L100" s="36">
        <f>IFERROR(VLOOKUP(A100&amp;" - 2018 - EU - Final",Comparison!A:P,16,FALSE),"")</f>
        <v>0</v>
      </c>
    </row>
    <row r="101" spans="1:12" x14ac:dyDescent="0.25">
      <c r="A101" s="33">
        <v>99</v>
      </c>
      <c r="B101" s="34" t="s">
        <v>53</v>
      </c>
      <c r="C101" s="34" t="s">
        <v>3019</v>
      </c>
      <c r="D101" s="37">
        <v>44028.786110928704</v>
      </c>
      <c r="E101" s="37">
        <v>114966.44097912993</v>
      </c>
      <c r="F101" s="35">
        <v>0.38297076725999835</v>
      </c>
      <c r="G101" s="35">
        <v>0.12930258452853238</v>
      </c>
      <c r="H101" s="35" t="s">
        <v>2976</v>
      </c>
      <c r="I101" s="35"/>
      <c r="J101" s="36">
        <f>IFERROR(VLOOKUP(A101&amp;" - 2018 - EU - Final",Comparison!A:P,15,FALSE),"")</f>
        <v>14574.227090058634</v>
      </c>
      <c r="K101" s="36">
        <f>IFERROR(IF(J101="No matching advice","",VLOOKUP(A101&amp;" - 2018 - EU - Final",Comparison!A:P,10,FALSE)),"")</f>
        <v>12629</v>
      </c>
      <c r="L101" s="36">
        <f>IFERROR(VLOOKUP(A101&amp;" - 2018 - EU - Final",Comparison!A:P,16,FALSE),"")</f>
        <v>0</v>
      </c>
    </row>
    <row r="102" spans="1:12" x14ac:dyDescent="0.25">
      <c r="A102" s="33">
        <v>100</v>
      </c>
      <c r="B102" s="34" t="s">
        <v>53</v>
      </c>
      <c r="C102" s="34" t="s">
        <v>311</v>
      </c>
      <c r="D102" s="37">
        <v>14727</v>
      </c>
      <c r="E102" s="37">
        <v>411111</v>
      </c>
      <c r="F102" s="35">
        <v>3.5822442114173542E-2</v>
      </c>
      <c r="G102" s="35">
        <v>0</v>
      </c>
      <c r="H102" s="35" t="s">
        <v>2976</v>
      </c>
      <c r="I102" s="35"/>
      <c r="J102" s="36">
        <f>IFERROR(VLOOKUP(A102&amp;" - 2018 - EU - Final",Comparison!A:P,15,FALSE),"")</f>
        <v>55555</v>
      </c>
      <c r="K102" s="36">
        <f>IFERROR(IF(J102="No matching advice","",VLOOKUP(A102&amp;" - 2018 - EU - Final",Comparison!A:P,10,FALSE)),"")</f>
        <v>55555</v>
      </c>
      <c r="L102" s="36">
        <f>IFERROR(VLOOKUP(A102&amp;" - 2018 - EU - Final",Comparison!A:P,16,FALSE),"")</f>
        <v>0</v>
      </c>
    </row>
    <row r="103" spans="1:12" x14ac:dyDescent="0.25">
      <c r="A103" s="33">
        <v>101</v>
      </c>
      <c r="B103" s="34" t="s">
        <v>53</v>
      </c>
      <c r="C103" s="34" t="s">
        <v>3020</v>
      </c>
      <c r="D103" s="37">
        <v>561170.50597148179</v>
      </c>
      <c r="E103" s="37">
        <v>814565.49402851821</v>
      </c>
      <c r="F103" s="35">
        <v>0.68892005625742236</v>
      </c>
      <c r="G103" s="35">
        <v>2.227176820444321E-2</v>
      </c>
      <c r="H103" s="35" t="s">
        <v>2976</v>
      </c>
      <c r="I103" s="35"/>
      <c r="J103" s="36" t="str">
        <f>IFERROR(VLOOKUP(A103&amp;" - 2018 - EU - Final",Comparison!A:P,15,FALSE),"")</f>
        <v/>
      </c>
      <c r="K103" s="36" t="str">
        <f>IFERROR(IF(J103="No matching advice","",VLOOKUP(A103&amp;" - 2018 - EU - Final",Comparison!A:P,10,FALSE)),"")</f>
        <v/>
      </c>
      <c r="L103" s="36" t="str">
        <f>IFERROR(VLOOKUP(A103&amp;" - 2018 - EU - Final",Comparison!A:P,16,FALSE),"")</f>
        <v/>
      </c>
    </row>
    <row r="104" spans="1:12" x14ac:dyDescent="0.25">
      <c r="A104" s="33">
        <v>102</v>
      </c>
      <c r="B104" s="34" t="s">
        <v>53</v>
      </c>
      <c r="C104" s="34" t="e">
        <v>#N/A</v>
      </c>
      <c r="D104" s="37">
        <v>0</v>
      </c>
      <c r="E104" s="37">
        <v>0</v>
      </c>
      <c r="F104" s="35" t="s">
        <v>93</v>
      </c>
      <c r="G104" s="35" t="e">
        <v>#DIV/0!</v>
      </c>
      <c r="H104" s="35" t="s">
        <v>93</v>
      </c>
      <c r="I104" s="35"/>
      <c r="J104" s="36" t="str">
        <f>IFERROR(VLOOKUP(A104&amp;" - 2018 - EU - Final",Comparison!A:P,15,FALSE),"")</f>
        <v/>
      </c>
      <c r="K104" s="36" t="str">
        <f>IFERROR(IF(J104="No matching advice","",VLOOKUP(A104&amp;" - 2018 - EU - Final",Comparison!A:P,10,FALSE)),"")</f>
        <v/>
      </c>
      <c r="L104" s="36" t="str">
        <f>IFERROR(VLOOKUP(A104&amp;" - 2018 - EU - Final",Comparison!A:P,16,FALSE),"")</f>
        <v/>
      </c>
    </row>
    <row r="105" spans="1:12" x14ac:dyDescent="0.25">
      <c r="A105" s="33">
        <v>103</v>
      </c>
      <c r="B105" s="34" t="s">
        <v>53</v>
      </c>
      <c r="C105" s="34" t="s">
        <v>3021</v>
      </c>
      <c r="D105" s="37">
        <v>229241.68152118474</v>
      </c>
      <c r="E105" s="37">
        <v>469640.13815094647</v>
      </c>
      <c r="F105" s="35">
        <v>0.48812199575561926</v>
      </c>
      <c r="G105" s="35">
        <v>0</v>
      </c>
      <c r="H105" s="35" t="s">
        <v>2976</v>
      </c>
      <c r="I105" s="35"/>
      <c r="J105" s="36">
        <f>IFERROR(VLOOKUP(A105&amp;" - 2018 - EU - Final",Comparison!A:P,15,FALSE),"")</f>
        <v>16000</v>
      </c>
      <c r="K105" s="36">
        <f>IFERROR(IF(J105="No matching advice","",VLOOKUP(A105&amp;" - 2018 - EU - Final",Comparison!A:P,10,FALSE)),"")</f>
        <v>16000</v>
      </c>
      <c r="L105" s="36">
        <f>IFERROR(VLOOKUP(A105&amp;" - 2018 - EU - Final",Comparison!A:P,16,FALSE),"")</f>
        <v>0</v>
      </c>
    </row>
    <row r="106" spans="1:12" x14ac:dyDescent="0.25">
      <c r="A106" s="33">
        <v>104</v>
      </c>
      <c r="B106" s="34" t="s">
        <v>53</v>
      </c>
      <c r="C106" s="34" t="s">
        <v>3022</v>
      </c>
      <c r="D106" s="37">
        <v>0</v>
      </c>
      <c r="E106" s="37">
        <v>0</v>
      </c>
      <c r="F106" s="35" t="s">
        <v>93</v>
      </c>
      <c r="G106" s="35">
        <v>0</v>
      </c>
      <c r="H106" s="35" t="s">
        <v>2976</v>
      </c>
      <c r="I106" s="35"/>
      <c r="J106" s="36" t="str">
        <f>IFERROR(VLOOKUP(A106&amp;" - 2018 - EU - Final",Comparison!A:P,15,FALSE),"")</f>
        <v>No matching advice</v>
      </c>
      <c r="K106" s="36" t="str">
        <f>IFERROR(IF(J106="No matching advice","",VLOOKUP(A106&amp;" - 2018 - EU - Final",Comparison!A:P,10,FALSE)),"")</f>
        <v/>
      </c>
      <c r="L106" s="36" t="str">
        <f>IFERROR(VLOOKUP(A106&amp;" - 2018 - EU - Final",Comparison!A:P,16,FALSE),"")</f>
        <v/>
      </c>
    </row>
    <row r="107" spans="1:12" x14ac:dyDescent="0.25">
      <c r="A107" s="33">
        <v>105</v>
      </c>
      <c r="B107" s="34" t="s">
        <v>317</v>
      </c>
      <c r="C107" s="34" t="s">
        <v>2979</v>
      </c>
      <c r="D107" s="37">
        <v>0</v>
      </c>
      <c r="E107" s="37">
        <v>0</v>
      </c>
      <c r="F107" s="35" t="s">
        <v>93</v>
      </c>
      <c r="G107" s="35" t="e">
        <v>#DIV/0!</v>
      </c>
      <c r="H107" s="35" t="s">
        <v>93</v>
      </c>
      <c r="I107" s="35"/>
      <c r="J107" s="36" t="str">
        <f>IFERROR(VLOOKUP(A107&amp;" - 2018 - EU - Final",Comparison!A:P,15,FALSE),"")</f>
        <v>No matching advice</v>
      </c>
      <c r="K107" s="36" t="str">
        <f>IFERROR(IF(J107="No matching advice","",VLOOKUP(A107&amp;" - 2018 - EU - Final",Comparison!A:P,10,FALSE)),"")</f>
        <v/>
      </c>
      <c r="L107" s="36" t="str">
        <f>IFERROR(VLOOKUP(A107&amp;" - 2018 - EU - Final",Comparison!A:P,16,FALSE),"")</f>
        <v/>
      </c>
    </row>
    <row r="108" spans="1:12" x14ac:dyDescent="0.25">
      <c r="A108" s="33">
        <v>106</v>
      </c>
      <c r="B108" s="34" t="s">
        <v>36</v>
      </c>
      <c r="C108" s="34" t="s">
        <v>2978</v>
      </c>
      <c r="D108" s="37">
        <v>2408</v>
      </c>
      <c r="E108" s="37">
        <v>29547</v>
      </c>
      <c r="F108" s="35">
        <v>8.1497275527126267E-2</v>
      </c>
      <c r="G108" s="35">
        <v>0</v>
      </c>
      <c r="H108" s="35" t="s">
        <v>2976</v>
      </c>
      <c r="I108" s="35"/>
      <c r="J108" s="36">
        <f>IFERROR(VLOOKUP(A108&amp;" - 2018 - EU - Final",Comparison!A:P,15,FALSE),"")</f>
        <v>6003</v>
      </c>
      <c r="K108" s="36">
        <f>IFERROR(IF(J108="No matching advice","",VLOOKUP(A108&amp;" - 2018 - EU - Final",Comparison!A:P,10,FALSE)),"")</f>
        <v>6391</v>
      </c>
      <c r="L108" s="36">
        <f>IFERROR(VLOOKUP(A108&amp;" - 2018 - EU - Final",Comparison!A:P,16,FALSE),"")</f>
        <v>388</v>
      </c>
    </row>
    <row r="109" spans="1:12" x14ac:dyDescent="0.25">
      <c r="A109" s="33">
        <v>107</v>
      </c>
      <c r="B109" s="34" t="s">
        <v>42</v>
      </c>
      <c r="C109" s="34" t="s">
        <v>3023</v>
      </c>
      <c r="D109" s="37">
        <v>29437.729902726383</v>
      </c>
      <c r="E109" s="37">
        <v>66030.27009727362</v>
      </c>
      <c r="F109" s="35">
        <v>0.44582173992866742</v>
      </c>
      <c r="G109" s="35">
        <v>0.41980484238961058</v>
      </c>
      <c r="H109" s="35" t="s">
        <v>2988</v>
      </c>
      <c r="I109" s="35"/>
      <c r="J109" s="36">
        <f>IFERROR(VLOOKUP(A109&amp;" - 2018 - EU - Final",Comparison!A:P,15,FALSE),"")</f>
        <v>8764.446600345309</v>
      </c>
      <c r="K109" s="36">
        <f>IFERROR(IF(J109="No matching advice","",VLOOKUP(A109&amp;" - 2018 - EU - Final",Comparison!A:P,10,FALSE)),"")</f>
        <v>12696</v>
      </c>
      <c r="L109" s="36">
        <f>IFERROR(VLOOKUP(A109&amp;" - 2018 - EU - Final",Comparison!A:P,16,FALSE),"")</f>
        <v>3931.553399654691</v>
      </c>
    </row>
    <row r="110" spans="1:12" x14ac:dyDescent="0.25">
      <c r="A110" s="33">
        <v>108</v>
      </c>
      <c r="B110" s="34" t="s">
        <v>42</v>
      </c>
      <c r="C110" s="34" t="s">
        <v>2987</v>
      </c>
      <c r="D110" s="37">
        <v>230.70417194175289</v>
      </c>
      <c r="E110" s="37">
        <v>567.29582805824703</v>
      </c>
      <c r="F110" s="35">
        <v>0.40667348591547436</v>
      </c>
      <c r="G110" s="35">
        <v>0</v>
      </c>
      <c r="H110" s="35" t="s">
        <v>2976</v>
      </c>
      <c r="I110" s="35"/>
      <c r="J110" s="36">
        <f>IFERROR(VLOOKUP(A110&amp;" - 2018 - EU - Final",Comparison!A:P,15,FALSE),"")</f>
        <v>60.058825947545834</v>
      </c>
      <c r="K110" s="36">
        <f>IFERROR(IF(J110="No matching advice","",VLOOKUP(A110&amp;" - 2018 - EU - Final",Comparison!A:P,10,FALSE)),"")</f>
        <v>87</v>
      </c>
      <c r="L110" s="36">
        <f>IFERROR(VLOOKUP(A110&amp;" - 2018 - EU - Final",Comparison!A:P,16,FALSE),"")</f>
        <v>26.941174052454166</v>
      </c>
    </row>
    <row r="111" spans="1:12" x14ac:dyDescent="0.25">
      <c r="A111" s="33">
        <v>109</v>
      </c>
      <c r="B111" s="34" t="s">
        <v>42</v>
      </c>
      <c r="C111" s="34" t="s">
        <v>173</v>
      </c>
      <c r="D111" s="37">
        <v>0</v>
      </c>
      <c r="E111" s="37">
        <v>105703</v>
      </c>
      <c r="F111" s="35">
        <v>0</v>
      </c>
      <c r="G111" s="35">
        <v>0</v>
      </c>
      <c r="H111" s="35" t="s">
        <v>2976</v>
      </c>
      <c r="I111" s="35"/>
      <c r="J111" s="36">
        <f>IFERROR(VLOOKUP(A111&amp;" - 2018 - EU - Final",Comparison!A:P,15,FALSE),"")</f>
        <v>13103</v>
      </c>
      <c r="K111" s="36">
        <f>IFERROR(IF(J111="No matching advice","",VLOOKUP(A111&amp;" - 2018 - EU - Final",Comparison!A:P,10,FALSE)),"")</f>
        <v>36</v>
      </c>
      <c r="L111" s="36">
        <f>IFERROR(VLOOKUP(A111&amp;" - 2018 - EU - Final",Comparison!A:P,16,FALSE),"")</f>
        <v>0</v>
      </c>
    </row>
    <row r="112" spans="1:12" x14ac:dyDescent="0.25">
      <c r="A112" s="33">
        <v>110</v>
      </c>
      <c r="B112" s="34" t="s">
        <v>42</v>
      </c>
      <c r="C112" s="34" t="s">
        <v>3024</v>
      </c>
      <c r="D112" s="37">
        <v>0</v>
      </c>
      <c r="E112" s="37">
        <v>18656</v>
      </c>
      <c r="F112" s="35">
        <v>0</v>
      </c>
      <c r="G112" s="35">
        <v>0</v>
      </c>
      <c r="H112" s="35" t="s">
        <v>2976</v>
      </c>
      <c r="I112" s="35"/>
      <c r="J112" s="36">
        <f>IFERROR(VLOOKUP(A112&amp;" - 2018 - EU - Final",Comparison!A:P,15,FALSE),"")</f>
        <v>5196</v>
      </c>
      <c r="K112" s="36">
        <f>IFERROR(IF(J112="No matching advice","",VLOOKUP(A112&amp;" - 2018 - EU - Final",Comparison!A:P,10,FALSE)),"")</f>
        <v>33</v>
      </c>
      <c r="L112" s="36">
        <f>IFERROR(VLOOKUP(A112&amp;" - 2018 - EU - Final",Comparison!A:P,16,FALSE),"")</f>
        <v>0</v>
      </c>
    </row>
    <row r="113" spans="1:12" x14ac:dyDescent="0.25">
      <c r="A113" s="33">
        <v>111</v>
      </c>
      <c r="B113" s="34" t="s">
        <v>42</v>
      </c>
      <c r="C113" s="34" t="s">
        <v>3025</v>
      </c>
      <c r="D113" s="37">
        <v>0</v>
      </c>
      <c r="E113" s="37">
        <v>0</v>
      </c>
      <c r="F113" s="35" t="s">
        <v>93</v>
      </c>
      <c r="G113" s="35" t="e">
        <v>#DIV/0!</v>
      </c>
      <c r="H113" s="35" t="s">
        <v>93</v>
      </c>
      <c r="I113" s="35"/>
      <c r="J113" s="36" t="str">
        <f>IFERROR(VLOOKUP(A113&amp;" - 2018 - EU - Final",Comparison!A:P,15,FALSE),"")</f>
        <v/>
      </c>
      <c r="K113" s="36" t="str">
        <f>IFERROR(IF(J113="No matching advice","",VLOOKUP(A113&amp;" - 2018 - EU - Final",Comparison!A:P,10,FALSE)),"")</f>
        <v/>
      </c>
      <c r="L113" s="36" t="str">
        <f>IFERROR(VLOOKUP(A113&amp;" - 2018 - EU - Final",Comparison!A:P,16,FALSE),"")</f>
        <v/>
      </c>
    </row>
    <row r="114" spans="1:12" x14ac:dyDescent="0.25">
      <c r="A114" s="33">
        <v>112</v>
      </c>
      <c r="B114" s="34" t="s">
        <v>42</v>
      </c>
      <c r="C114" s="34" t="s">
        <v>208</v>
      </c>
      <c r="D114" s="37">
        <v>7330.0907018165981</v>
      </c>
      <c r="E114" s="37">
        <v>17486.909298183404</v>
      </c>
      <c r="F114" s="35">
        <v>0.4191758861915108</v>
      </c>
      <c r="G114" s="35">
        <v>0</v>
      </c>
      <c r="H114" s="35" t="s">
        <v>2976</v>
      </c>
      <c r="I114" s="35"/>
      <c r="J114" s="36">
        <f>IFERROR(VLOOKUP(A114&amp;" - 2018 - EU - Final",Comparison!A:P,15,FALSE),"")</f>
        <v>2652.9433116829728</v>
      </c>
      <c r="K114" s="36">
        <f>IFERROR(IF(J114="No matching advice","",VLOOKUP(A114&amp;" - 2018 - EU - Final",Comparison!A:P,10,FALSE)),"")</f>
        <v>3843</v>
      </c>
      <c r="L114" s="36">
        <f>IFERROR(VLOOKUP(A114&amp;" - 2018 - EU - Final",Comparison!A:P,16,FALSE),"")</f>
        <v>1190.0566883170272</v>
      </c>
    </row>
    <row r="115" spans="1:12" x14ac:dyDescent="0.25">
      <c r="A115" s="33">
        <v>113</v>
      </c>
      <c r="B115" s="34" t="s">
        <v>42</v>
      </c>
      <c r="C115" s="34" t="s">
        <v>2979</v>
      </c>
      <c r="D115" s="37">
        <v>0</v>
      </c>
      <c r="E115" s="37">
        <v>0</v>
      </c>
      <c r="F115" s="35" t="s">
        <v>93</v>
      </c>
      <c r="G115" s="35" t="e">
        <v>#DIV/0!</v>
      </c>
      <c r="H115" s="35" t="s">
        <v>93</v>
      </c>
      <c r="I115" s="35"/>
      <c r="J115" s="36" t="str">
        <f>IFERROR(VLOOKUP(A115&amp;" - 2018 - EU - Final",Comparison!A:P,15,FALSE),"")</f>
        <v>No matching advice</v>
      </c>
      <c r="K115" s="36" t="str">
        <f>IFERROR(IF(J115="No matching advice","",VLOOKUP(A115&amp;" - 2018 - EU - Final",Comparison!A:P,10,FALSE)),"")</f>
        <v/>
      </c>
      <c r="L115" s="36" t="str">
        <f>IFERROR(VLOOKUP(A115&amp;" - 2018 - EU - Final",Comparison!A:P,16,FALSE),"")</f>
        <v/>
      </c>
    </row>
    <row r="116" spans="1:12" x14ac:dyDescent="0.25">
      <c r="A116" s="33">
        <v>114</v>
      </c>
      <c r="B116" s="34" t="s">
        <v>331</v>
      </c>
      <c r="C116" s="34" t="s">
        <v>2991</v>
      </c>
      <c r="D116" s="37">
        <v>0</v>
      </c>
      <c r="E116" s="37">
        <v>0</v>
      </c>
      <c r="F116" s="35" t="s">
        <v>93</v>
      </c>
      <c r="G116" s="35" t="e">
        <v>#DIV/0!</v>
      </c>
      <c r="H116" s="35" t="s">
        <v>93</v>
      </c>
      <c r="I116" s="35"/>
      <c r="J116" s="36" t="str">
        <f>IFERROR(VLOOKUP(A116&amp;" - 2018 - EU - Final",Comparison!A:P,15,FALSE),"")</f>
        <v>No matching advice</v>
      </c>
      <c r="K116" s="36" t="str">
        <f>IFERROR(IF(J116="No matching advice","",VLOOKUP(A116&amp;" - 2018 - EU - Final",Comparison!A:P,10,FALSE)),"")</f>
        <v/>
      </c>
      <c r="L116" s="36" t="str">
        <f>IFERROR(VLOOKUP(A116&amp;" - 2018 - EU - Final",Comparison!A:P,16,FALSE),"")</f>
        <v/>
      </c>
    </row>
    <row r="117" spans="1:12" x14ac:dyDescent="0.25">
      <c r="A117" s="33">
        <v>115</v>
      </c>
      <c r="B117" s="34" t="s">
        <v>37</v>
      </c>
      <c r="C117" s="34" t="s">
        <v>3026</v>
      </c>
      <c r="D117" s="37">
        <v>36716.333754742445</v>
      </c>
      <c r="E117" s="37">
        <v>166633.66624525757</v>
      </c>
      <c r="F117" s="35">
        <v>0.22034163072846272</v>
      </c>
      <c r="G117" s="35">
        <v>0.98424624902558022</v>
      </c>
      <c r="H117" s="35" t="s">
        <v>2988</v>
      </c>
      <c r="I117" s="35"/>
      <c r="J117" s="36">
        <f>IFERROR(VLOOKUP(A117&amp;" - 2018 - EU - Final",Comparison!A:P,15,FALSE),"")</f>
        <v>8635.9122817542175</v>
      </c>
      <c r="K117" s="36">
        <f>IFERROR(IF(J117="No matching advice","",VLOOKUP(A117&amp;" - 2018 - EU - Final",Comparison!A:P,10,FALSE)),"")</f>
        <v>12803</v>
      </c>
      <c r="L117" s="36">
        <f>IFERROR(VLOOKUP(A117&amp;" - 2018 - EU - Final",Comparison!A:P,16,FALSE),"")</f>
        <v>4167.0877182457825</v>
      </c>
    </row>
    <row r="118" spans="1:12" x14ac:dyDescent="0.25">
      <c r="A118" s="33">
        <v>116</v>
      </c>
      <c r="B118" s="34" t="s">
        <v>37</v>
      </c>
      <c r="C118" s="34" t="s">
        <v>2991</v>
      </c>
      <c r="D118" s="37">
        <v>3146.0978348737767</v>
      </c>
      <c r="E118" s="37">
        <v>29314.902165126223</v>
      </c>
      <c r="F118" s="35">
        <v>0.10732076870501916</v>
      </c>
      <c r="G118" s="35">
        <v>0.9946170834450222</v>
      </c>
      <c r="H118" s="35" t="s">
        <v>2988</v>
      </c>
      <c r="I118" s="35"/>
      <c r="J118" s="36" t="str">
        <f>IFERROR(VLOOKUP(A118&amp;" - 2018 - EU - Final",Comparison!A:P,15,FALSE),"")</f>
        <v/>
      </c>
      <c r="K118" s="36" t="str">
        <f>IFERROR(IF(J118="No matching advice","",VLOOKUP(A118&amp;" - 2018 - EU - Final",Comparison!A:P,10,FALSE)),"")</f>
        <v/>
      </c>
      <c r="L118" s="36" t="str">
        <f>IFERROR(VLOOKUP(A118&amp;" - 2018 - EU - Final",Comparison!A:P,16,FALSE),"")</f>
        <v/>
      </c>
    </row>
    <row r="119" spans="1:12" x14ac:dyDescent="0.25">
      <c r="A119" s="33">
        <v>117</v>
      </c>
      <c r="B119" s="34" t="s">
        <v>37</v>
      </c>
      <c r="C119" s="34" t="s">
        <v>3027</v>
      </c>
      <c r="D119" s="37">
        <v>86191.2600798614</v>
      </c>
      <c r="E119" s="37">
        <v>353670.73992013861</v>
      </c>
      <c r="F119" s="35">
        <v>0.24370480888332466</v>
      </c>
      <c r="G119" s="35">
        <v>0.96696090516311595</v>
      </c>
      <c r="H119" s="35" t="s">
        <v>2988</v>
      </c>
      <c r="I119" s="35"/>
      <c r="J119" s="36">
        <f>IFERROR(VLOOKUP(A119&amp;" - 2018 - EU - Final",Comparison!A:P,15,FALSE),"")</f>
        <v>19354.075693226103</v>
      </c>
      <c r="K119" s="36">
        <f>IFERROR(IF(J119="No matching advice","",VLOOKUP(A119&amp;" - 2018 - EU - Final",Comparison!A:P,10,FALSE)),"")</f>
        <v>28693</v>
      </c>
      <c r="L119" s="36">
        <f>IFERROR(VLOOKUP(A119&amp;" - 2018 - EU - Final",Comparison!A:P,16,FALSE),"")</f>
        <v>9338.9243067738971</v>
      </c>
    </row>
    <row r="120" spans="1:12" x14ac:dyDescent="0.25">
      <c r="A120" s="33">
        <v>118</v>
      </c>
      <c r="B120" s="34" t="s">
        <v>37</v>
      </c>
      <c r="C120" s="34" t="e">
        <v>#N/A</v>
      </c>
      <c r="D120" s="37">
        <v>0</v>
      </c>
      <c r="E120" s="37">
        <v>0</v>
      </c>
      <c r="F120" s="35" t="s">
        <v>93</v>
      </c>
      <c r="G120" s="35" t="e">
        <v>#DIV/0!</v>
      </c>
      <c r="H120" s="35" t="s">
        <v>93</v>
      </c>
      <c r="I120" s="35"/>
      <c r="J120" s="36" t="str">
        <f>IFERROR(VLOOKUP(A120&amp;" - 2018 - EU - Final",Comparison!A:P,15,FALSE),"")</f>
        <v/>
      </c>
      <c r="K120" s="36" t="str">
        <f>IFERROR(IF(J120="No matching advice","",VLOOKUP(A120&amp;" - 2018 - EU - Final",Comparison!A:P,10,FALSE)),"")</f>
        <v/>
      </c>
      <c r="L120" s="36" t="str">
        <f>IFERROR(VLOOKUP(A120&amp;" - 2018 - EU - Final",Comparison!A:P,16,FALSE),"")</f>
        <v/>
      </c>
    </row>
    <row r="121" spans="1:12" x14ac:dyDescent="0.25">
      <c r="A121" s="33">
        <v>119</v>
      </c>
      <c r="B121" s="34" t="s">
        <v>37</v>
      </c>
      <c r="C121" s="34" t="s">
        <v>3028</v>
      </c>
      <c r="D121" s="37">
        <v>1037383.6581965622</v>
      </c>
      <c r="E121" s="37">
        <v>4401508.341803438</v>
      </c>
      <c r="F121" s="35">
        <v>0.23568821813740176</v>
      </c>
      <c r="G121" s="35">
        <v>0.58004990673064916</v>
      </c>
      <c r="H121" s="35" t="s">
        <v>2988</v>
      </c>
      <c r="I121" s="35"/>
      <c r="J121" s="36">
        <f>IFERROR(VLOOKUP(A121&amp;" - 2018 - EU - Final",Comparison!A:P,15,FALSE),"")</f>
        <v>219903.79650268061</v>
      </c>
      <c r="K121" s="36">
        <f>IFERROR(IF(J121="No matching advice","",VLOOKUP(A121&amp;" - 2018 - EU - Final",Comparison!A:P,10,FALSE)),"")</f>
        <v>326014</v>
      </c>
      <c r="L121" s="36">
        <f>IFERROR(VLOOKUP(A121&amp;" - 2018 - EU - Final",Comparison!A:P,16,FALSE),"")</f>
        <v>106110.20349731939</v>
      </c>
    </row>
    <row r="122" spans="1:12" x14ac:dyDescent="0.25">
      <c r="A122" s="33">
        <v>120</v>
      </c>
      <c r="B122" s="34" t="s">
        <v>37</v>
      </c>
      <c r="C122" s="34" t="s">
        <v>2977</v>
      </c>
      <c r="D122" s="37">
        <v>129280.81117535035</v>
      </c>
      <c r="E122" s="37">
        <v>529707.18882464978</v>
      </c>
      <c r="F122" s="35">
        <v>0.24406089610036702</v>
      </c>
      <c r="G122" s="35">
        <v>0.95257674709318974</v>
      </c>
      <c r="H122" s="35" t="s">
        <v>2988</v>
      </c>
      <c r="I122" s="35"/>
      <c r="J122" s="36">
        <f>IFERROR(VLOOKUP(A122&amp;" - 2018 - EU - Final",Comparison!A:P,15,FALSE),"")</f>
        <v>25163.063943672663</v>
      </c>
      <c r="K122" s="36">
        <f>IFERROR(IF(J122="No matching advice","",VLOOKUP(A122&amp;" - 2018 - EU - Final",Comparison!A:P,10,FALSE)),"")</f>
        <v>37305</v>
      </c>
      <c r="L122" s="36">
        <f>IFERROR(VLOOKUP(A122&amp;" - 2018 - EU - Final",Comparison!A:P,16,FALSE),"")</f>
        <v>12141.936056327337</v>
      </c>
    </row>
    <row r="123" spans="1:12" x14ac:dyDescent="0.25">
      <c r="A123" s="33">
        <v>121</v>
      </c>
      <c r="B123" s="34" t="s">
        <v>45</v>
      </c>
      <c r="C123" s="34" t="s">
        <v>111</v>
      </c>
      <c r="D123" s="37">
        <v>55732.543346464969</v>
      </c>
      <c r="E123" s="37">
        <v>213300.60549074438</v>
      </c>
      <c r="F123" s="35">
        <v>0.26128638134073812</v>
      </c>
      <c r="G123" s="35">
        <v>0</v>
      </c>
      <c r="H123" s="35" t="s">
        <v>2976</v>
      </c>
      <c r="I123" s="35"/>
      <c r="J123" s="36">
        <f>IFERROR(VLOOKUP(A123&amp;" - 2018 - EU - Final",Comparison!A:P,15,FALSE),"")</f>
        <v>11723.982850384387</v>
      </c>
      <c r="K123" s="36">
        <f>IFERROR(IF(J123="No matching advice","",VLOOKUP(A123&amp;" - 2018 - EU - Final",Comparison!A:P,10,FALSE)),"")</f>
        <v>12310</v>
      </c>
      <c r="L123" s="36">
        <f>IFERROR(VLOOKUP(A123&amp;" - 2018 - EU - Final",Comparison!A:P,16,FALSE),"")</f>
        <v>586.01714961561265</v>
      </c>
    </row>
    <row r="124" spans="1:12" x14ac:dyDescent="0.25">
      <c r="A124" s="33">
        <v>122</v>
      </c>
      <c r="B124" s="34" t="s">
        <v>45</v>
      </c>
      <c r="C124" s="34" t="s">
        <v>2978</v>
      </c>
      <c r="D124" s="37">
        <v>12336.39045168277</v>
      </c>
      <c r="E124" s="37">
        <v>25160.609548317225</v>
      </c>
      <c r="F124" s="35">
        <v>0.49030570694213743</v>
      </c>
      <c r="G124" s="35">
        <v>0</v>
      </c>
      <c r="H124" s="35" t="s">
        <v>2976</v>
      </c>
      <c r="I124" s="35"/>
      <c r="J124" s="36">
        <f>IFERROR(VLOOKUP(A124&amp;" - 2018 - EU - Final",Comparison!A:P,15,FALSE),"")</f>
        <v>2526</v>
      </c>
      <c r="K124" s="36">
        <f>IFERROR(IF(J124="No matching advice","",VLOOKUP(A124&amp;" - 2018 - EU - Final",Comparison!A:P,10,FALSE)),"")</f>
        <v>2526</v>
      </c>
      <c r="L124" s="36">
        <f>IFERROR(VLOOKUP(A124&amp;" - 2018 - EU - Final",Comparison!A:P,16,FALSE),"")</f>
        <v>0</v>
      </c>
    </row>
    <row r="125" spans="1:12" x14ac:dyDescent="0.25">
      <c r="A125" s="33">
        <v>123</v>
      </c>
      <c r="B125" s="34" t="s">
        <v>45</v>
      </c>
      <c r="C125" s="34" t="s">
        <v>2980</v>
      </c>
      <c r="D125" s="37">
        <v>21381.609548317232</v>
      </c>
      <c r="E125" s="37">
        <v>46294.390451682775</v>
      </c>
      <c r="F125" s="35">
        <v>0.46186177935819483</v>
      </c>
      <c r="G125" s="35">
        <v>0</v>
      </c>
      <c r="H125" s="35" t="s">
        <v>2976</v>
      </c>
      <c r="I125" s="35"/>
      <c r="J125" s="36">
        <f>IFERROR(VLOOKUP(A125&amp;" - 2018 - EU - Final",Comparison!A:P,15,FALSE),"")</f>
        <v>5066</v>
      </c>
      <c r="K125" s="36">
        <f>IFERROR(IF(J125="No matching advice","",VLOOKUP(A125&amp;" - 2018 - EU - Final",Comparison!A:P,10,FALSE)),"")</f>
        <v>5066</v>
      </c>
      <c r="L125" s="36">
        <f>IFERROR(VLOOKUP(A125&amp;" - 2018 - EU - Final",Comparison!A:P,16,FALSE),"")</f>
        <v>0</v>
      </c>
    </row>
    <row r="126" spans="1:12" x14ac:dyDescent="0.25">
      <c r="A126" s="33">
        <v>124</v>
      </c>
      <c r="B126" s="34" t="s">
        <v>45</v>
      </c>
      <c r="C126" s="34" t="s">
        <v>114</v>
      </c>
      <c r="D126" s="37">
        <v>6133.4566535350468</v>
      </c>
      <c r="E126" s="37">
        <v>23488.394509255657</v>
      </c>
      <c r="F126" s="35">
        <v>0.2611271132694124</v>
      </c>
      <c r="G126" s="35">
        <v>0</v>
      </c>
      <c r="H126" s="35" t="s">
        <v>2976</v>
      </c>
      <c r="I126" s="35"/>
      <c r="J126" s="36">
        <f>IFERROR(VLOOKUP(A126&amp;" - 2018 - EU - Final",Comparison!A:P,15,FALSE),"")</f>
        <v>1160.017149615612</v>
      </c>
      <c r="K126" s="36">
        <f>IFERROR(IF(J126="No matching advice","",VLOOKUP(A126&amp;" - 2018 - EU - Final",Comparison!A:P,10,FALSE)),"")</f>
        <v>1218</v>
      </c>
      <c r="L126" s="36">
        <f>IFERROR(VLOOKUP(A126&amp;" - 2018 - EU - Final",Comparison!A:P,16,FALSE),"")</f>
        <v>57.98285038438803</v>
      </c>
    </row>
    <row r="127" spans="1:12" x14ac:dyDescent="0.25">
      <c r="A127" s="33">
        <v>125</v>
      </c>
      <c r="B127" s="34" t="s">
        <v>45</v>
      </c>
      <c r="C127" s="34" t="s">
        <v>2977</v>
      </c>
      <c r="D127" s="37">
        <v>9195</v>
      </c>
      <c r="E127" s="37">
        <v>22873</v>
      </c>
      <c r="F127" s="35">
        <v>0.40200236086215191</v>
      </c>
      <c r="G127" s="35">
        <v>0</v>
      </c>
      <c r="H127" s="35" t="s">
        <v>2976</v>
      </c>
      <c r="I127" s="35"/>
      <c r="J127" s="36">
        <f>IFERROR(VLOOKUP(A127&amp;" - 2018 - EU - Final",Comparison!A:P,15,FALSE),"")</f>
        <v>1415</v>
      </c>
      <c r="K127" s="36">
        <f>IFERROR(IF(J127="No matching advice","",VLOOKUP(A127&amp;" - 2018 - EU - Final",Comparison!A:P,10,FALSE)),"")</f>
        <v>1387</v>
      </c>
      <c r="L127" s="36">
        <f>IFERROR(VLOOKUP(A127&amp;" - 2018 - EU - Final",Comparison!A:P,16,FALSE),"")</f>
        <v>0</v>
      </c>
    </row>
    <row r="128" spans="1:12" x14ac:dyDescent="0.25">
      <c r="A128" s="33">
        <v>126</v>
      </c>
      <c r="B128" s="34" t="s">
        <v>40</v>
      </c>
      <c r="C128" s="34" t="s">
        <v>2981</v>
      </c>
      <c r="D128" s="37">
        <v>0</v>
      </c>
      <c r="E128" s="37">
        <v>0</v>
      </c>
      <c r="F128" s="35" t="s">
        <v>93</v>
      </c>
      <c r="G128" s="35" t="e">
        <v>#DIV/0!</v>
      </c>
      <c r="H128" s="35" t="s">
        <v>93</v>
      </c>
      <c r="I128" s="35"/>
      <c r="J128" s="36" t="str">
        <f>IFERROR(VLOOKUP(A128&amp;" - 2018 - EU - Final",Comparison!A:P,15,FALSE),"")</f>
        <v>No matching advice</v>
      </c>
      <c r="K128" s="36" t="str">
        <f>IFERROR(IF(J128="No matching advice","",VLOOKUP(A128&amp;" - 2018 - EU - Final",Comparison!A:P,10,FALSE)),"")</f>
        <v/>
      </c>
      <c r="L128" s="36" t="str">
        <f>IFERROR(VLOOKUP(A128&amp;" - 2018 - EU - Final",Comparison!A:P,16,FALSE),"")</f>
        <v/>
      </c>
    </row>
    <row r="129" spans="1:12" x14ac:dyDescent="0.25">
      <c r="A129" s="33">
        <v>127</v>
      </c>
      <c r="B129" s="34" t="s">
        <v>40</v>
      </c>
      <c r="C129" s="34" t="s">
        <v>3015</v>
      </c>
      <c r="D129" s="37">
        <v>13828.273876553098</v>
      </c>
      <c r="E129" s="37">
        <v>86254.361918586394</v>
      </c>
      <c r="F129" s="35">
        <v>0.16031970521798425</v>
      </c>
      <c r="G129" s="35">
        <v>0.46601858818820707</v>
      </c>
      <c r="H129" s="35" t="s">
        <v>2988</v>
      </c>
      <c r="I129" s="35"/>
      <c r="J129" s="36">
        <f>IFERROR(VLOOKUP(A129&amp;" - 2018 - EU - Final",Comparison!A:P,15,FALSE),"")</f>
        <v>5593.9042683758353</v>
      </c>
      <c r="K129" s="36">
        <f>IFERROR(IF(J129="No matching advice","",VLOOKUP(A129&amp;" - 2018 - EU - Final",Comparison!A:P,10,FALSE)),"")</f>
        <v>3916</v>
      </c>
      <c r="L129" s="36">
        <f>IFERROR(VLOOKUP(A129&amp;" - 2018 - EU - Final",Comparison!A:P,16,FALSE),"")</f>
        <v>0</v>
      </c>
    </row>
    <row r="130" spans="1:12" x14ac:dyDescent="0.25">
      <c r="A130" s="33">
        <v>128</v>
      </c>
      <c r="B130" s="34" t="s">
        <v>40</v>
      </c>
      <c r="C130" s="34" t="s">
        <v>3029</v>
      </c>
      <c r="D130" s="37">
        <v>1359.0181921487067</v>
      </c>
      <c r="E130" s="37">
        <v>10324.90119035558</v>
      </c>
      <c r="F130" s="35">
        <v>0.13162529762688249</v>
      </c>
      <c r="G130" s="35">
        <v>0.81331922548519198</v>
      </c>
      <c r="H130" s="35" t="s">
        <v>2988</v>
      </c>
      <c r="I130" s="35"/>
      <c r="J130" s="36" t="str">
        <f>IFERROR(VLOOKUP(A130&amp;" - 2018 - EU - Final",Comparison!A:P,15,FALSE),"")</f>
        <v>No matching advice</v>
      </c>
      <c r="K130" s="36" t="str">
        <f>IFERROR(IF(J130="No matching advice","",VLOOKUP(A130&amp;" - 2018 - EU - Final",Comparison!A:P,10,FALSE)),"")</f>
        <v/>
      </c>
      <c r="L130" s="36" t="str">
        <f>IFERROR(VLOOKUP(A130&amp;" - 2018 - EU - Final",Comparison!A:P,16,FALSE),"")</f>
        <v/>
      </c>
    </row>
    <row r="131" spans="1:12" x14ac:dyDescent="0.25">
      <c r="A131" s="33">
        <v>129</v>
      </c>
      <c r="B131" s="34" t="s">
        <v>40</v>
      </c>
      <c r="C131" s="34" t="s">
        <v>2978</v>
      </c>
      <c r="D131" s="37">
        <v>20677</v>
      </c>
      <c r="E131" s="37">
        <v>2700</v>
      </c>
      <c r="F131" s="35">
        <v>7.6581481481481477</v>
      </c>
      <c r="G131" s="35">
        <v>4.7260073504350464E-3</v>
      </c>
      <c r="H131" s="35" t="s">
        <v>2976</v>
      </c>
      <c r="I131" s="35"/>
      <c r="J131" s="36">
        <f>IFERROR(VLOOKUP(A131&amp;" - 2018 - EU - Final",Comparison!A:P,15,FALSE),"")</f>
        <v>0</v>
      </c>
      <c r="K131" s="36">
        <f>IFERROR(IF(J131="No matching advice","",VLOOKUP(A131&amp;" - 2018 - EU - Final",Comparison!A:P,10,FALSE)),"")</f>
        <v>1957</v>
      </c>
      <c r="L131" s="36">
        <f>IFERROR(VLOOKUP(A131&amp;" - 2018 - EU - Final",Comparison!A:P,16,FALSE),"")</f>
        <v>1957</v>
      </c>
    </row>
    <row r="132" spans="1:12" x14ac:dyDescent="0.25">
      <c r="A132" s="33">
        <v>130</v>
      </c>
      <c r="B132" s="34" t="s">
        <v>40</v>
      </c>
      <c r="C132" s="34" t="s">
        <v>2982</v>
      </c>
      <c r="D132" s="37">
        <v>0</v>
      </c>
      <c r="E132" s="37">
        <v>0</v>
      </c>
      <c r="F132" s="35" t="s">
        <v>93</v>
      </c>
      <c r="G132" s="35" t="e">
        <v>#DIV/0!</v>
      </c>
      <c r="H132" s="35" t="s">
        <v>93</v>
      </c>
      <c r="I132" s="35"/>
      <c r="J132" s="36" t="str">
        <f>IFERROR(VLOOKUP(A132&amp;" - 2018 - EU - Final",Comparison!A:P,15,FALSE),"")</f>
        <v>No matching advice</v>
      </c>
      <c r="K132" s="36" t="str">
        <f>IFERROR(IF(J132="No matching advice","",VLOOKUP(A132&amp;" - 2018 - EU - Final",Comparison!A:P,10,FALSE)),"")</f>
        <v/>
      </c>
      <c r="L132" s="36" t="str">
        <f>IFERROR(VLOOKUP(A132&amp;" - 2018 - EU - Final",Comparison!A:P,16,FALSE),"")</f>
        <v/>
      </c>
    </row>
    <row r="133" spans="1:12" x14ac:dyDescent="0.25">
      <c r="A133" s="33">
        <v>131</v>
      </c>
      <c r="B133" s="34" t="s">
        <v>39</v>
      </c>
      <c r="C133" s="34" t="s">
        <v>2979</v>
      </c>
      <c r="D133" s="37">
        <v>0</v>
      </c>
      <c r="E133" s="37">
        <v>0</v>
      </c>
      <c r="F133" s="35" t="s">
        <v>93</v>
      </c>
      <c r="G133" s="35" t="e">
        <v>#DIV/0!</v>
      </c>
      <c r="H133" s="35" t="s">
        <v>93</v>
      </c>
      <c r="I133" s="35"/>
      <c r="J133" s="36" t="str">
        <f>IFERROR(VLOOKUP(A133&amp;" - 2018 - EU - Final",Comparison!A:P,15,FALSE),"")</f>
        <v>No matching advice</v>
      </c>
      <c r="K133" s="36" t="str">
        <f>IFERROR(IF(J133="No matching advice","",VLOOKUP(A133&amp;" - 2018 - EU - Final",Comparison!A:P,10,FALSE)),"")</f>
        <v/>
      </c>
      <c r="L133" s="36" t="str">
        <f>IFERROR(VLOOKUP(A133&amp;" - 2018 - EU - Final",Comparison!A:P,16,FALSE),"")</f>
        <v/>
      </c>
    </row>
    <row r="134" spans="1:12" x14ac:dyDescent="0.25">
      <c r="A134" s="33">
        <v>132</v>
      </c>
      <c r="B134" s="34" t="s">
        <v>39</v>
      </c>
      <c r="C134" s="34" t="s">
        <v>111</v>
      </c>
      <c r="D134" s="37">
        <v>75373.632849364789</v>
      </c>
      <c r="E134" s="37">
        <v>313892</v>
      </c>
      <c r="F134" s="35">
        <v>0.2401260078286952</v>
      </c>
      <c r="G134" s="35">
        <v>0</v>
      </c>
      <c r="H134" s="35" t="s">
        <v>2976</v>
      </c>
      <c r="I134" s="35"/>
      <c r="J134" s="36">
        <f>IFERROR(VLOOKUP(A134&amp;" - 2018 - EU - Final",Comparison!A:P,15,FALSE),"")</f>
        <v>25508</v>
      </c>
      <c r="K134" s="36">
        <f>IFERROR(IF(J134="No matching advice","",VLOOKUP(A134&amp;" - 2018 - EU - Final",Comparison!A:P,10,FALSE)),"")</f>
        <v>25508</v>
      </c>
      <c r="L134" s="36">
        <f>IFERROR(VLOOKUP(A134&amp;" - 2018 - EU - Final",Comparison!A:P,16,FALSE),"")</f>
        <v>0</v>
      </c>
    </row>
    <row r="135" spans="1:12" x14ac:dyDescent="0.25">
      <c r="A135" s="33">
        <v>133</v>
      </c>
      <c r="B135" s="34" t="s">
        <v>39</v>
      </c>
      <c r="C135" s="34" t="s">
        <v>313</v>
      </c>
      <c r="D135" s="37">
        <v>2128</v>
      </c>
      <c r="E135" s="37">
        <v>510</v>
      </c>
      <c r="F135" s="35">
        <v>4.1725490196078434</v>
      </c>
      <c r="G135" s="35">
        <v>0</v>
      </c>
      <c r="H135" s="35" t="s">
        <v>2976</v>
      </c>
      <c r="I135" s="35"/>
      <c r="J135" s="36">
        <f>IFERROR(VLOOKUP(A135&amp;" - 2018 - EU - Final",Comparison!A:P,15,FALSE),"")</f>
        <v>0</v>
      </c>
      <c r="K135" s="36">
        <f>IFERROR(IF(J135="No matching advice","",VLOOKUP(A135&amp;" - 2018 - EU - Final",Comparison!A:P,10,FALSE)),"")</f>
        <v>0</v>
      </c>
      <c r="L135" s="36">
        <f>IFERROR(VLOOKUP(A135&amp;" - 2018 - EU - Final",Comparison!A:P,16,FALSE),"")</f>
        <v>0</v>
      </c>
    </row>
    <row r="136" spans="1:12" x14ac:dyDescent="0.25">
      <c r="A136" s="33">
        <v>134</v>
      </c>
      <c r="B136" s="34" t="s">
        <v>39</v>
      </c>
      <c r="C136" s="34" t="s">
        <v>2978</v>
      </c>
      <c r="D136" s="37">
        <v>19848.06983511155</v>
      </c>
      <c r="E136" s="37">
        <v>335786</v>
      </c>
      <c r="F136" s="35">
        <v>5.9109283398091489E-2</v>
      </c>
      <c r="G136" s="35">
        <v>0</v>
      </c>
      <c r="H136" s="35" t="s">
        <v>2976</v>
      </c>
      <c r="I136" s="35"/>
      <c r="J136" s="36">
        <f>IFERROR(VLOOKUP(A136&amp;" - 2018 - EU - Final",Comparison!A:P,15,FALSE),"")</f>
        <v>23792</v>
      </c>
      <c r="K136" s="36">
        <f>IFERROR(IF(J136="No matching advice","",VLOOKUP(A136&amp;" - 2018 - EU - Final",Comparison!A:P,10,FALSE)),"")</f>
        <v>23792</v>
      </c>
      <c r="L136" s="36">
        <f>IFERROR(VLOOKUP(A136&amp;" - 2018 - EU - Final",Comparison!A:P,16,FALSE),"")</f>
        <v>0</v>
      </c>
    </row>
    <row r="137" spans="1:12" x14ac:dyDescent="0.25">
      <c r="A137" s="33">
        <v>135</v>
      </c>
      <c r="B137" s="34" t="s">
        <v>39</v>
      </c>
      <c r="C137" s="34" t="s">
        <v>3030</v>
      </c>
      <c r="D137" s="37">
        <v>4344</v>
      </c>
      <c r="E137" s="37">
        <v>91517</v>
      </c>
      <c r="F137" s="35">
        <v>4.7466590906607514E-2</v>
      </c>
      <c r="G137" s="35">
        <v>0</v>
      </c>
      <c r="H137" s="35" t="s">
        <v>2976</v>
      </c>
      <c r="I137" s="35"/>
      <c r="J137" s="36">
        <f>IFERROR(VLOOKUP(A137&amp;" - 2018 - EU - Final",Comparison!A:P,15,FALSE),"")</f>
        <v>11738</v>
      </c>
      <c r="K137" s="36">
        <f>IFERROR(IF(J137="No matching advice","",VLOOKUP(A137&amp;" - 2018 - EU - Final",Comparison!A:P,10,FALSE)),"")</f>
        <v>11738</v>
      </c>
      <c r="L137" s="36">
        <f>IFERROR(VLOOKUP(A137&amp;" - 2018 - EU - Final",Comparison!A:P,16,FALSE),"")</f>
        <v>0</v>
      </c>
    </row>
    <row r="138" spans="1:12" x14ac:dyDescent="0.25">
      <c r="A138" s="33">
        <v>136</v>
      </c>
      <c r="B138" s="34" t="s">
        <v>39</v>
      </c>
      <c r="C138" s="34" t="s">
        <v>3031</v>
      </c>
      <c r="D138" s="37">
        <v>24834</v>
      </c>
      <c r="E138" s="37">
        <v>226005.99999999997</v>
      </c>
      <c r="F138" s="35">
        <v>0.10988203852995054</v>
      </c>
      <c r="G138" s="35">
        <v>0</v>
      </c>
      <c r="H138" s="35" t="s">
        <v>2976</v>
      </c>
      <c r="I138" s="35"/>
      <c r="J138" s="36">
        <f>IFERROR(VLOOKUP(A138&amp;" - 2018 - EU - Final",Comparison!A:P,15,FALSE),"")</f>
        <v>10930</v>
      </c>
      <c r="K138" s="36">
        <f>IFERROR(IF(J138="No matching advice","",VLOOKUP(A138&amp;" - 2018 - EU - Final",Comparison!A:P,10,FALSE)),"")</f>
        <v>11564</v>
      </c>
      <c r="L138" s="36">
        <f>IFERROR(VLOOKUP(A138&amp;" - 2018 - EU - Final",Comparison!A:P,16,FALSE),"")</f>
        <v>634</v>
      </c>
    </row>
    <row r="139" spans="1:12" x14ac:dyDescent="0.25">
      <c r="A139" s="33">
        <v>137</v>
      </c>
      <c r="B139" s="34" t="s">
        <v>39</v>
      </c>
      <c r="C139" s="34" t="s">
        <v>114</v>
      </c>
      <c r="D139" s="37">
        <v>7941</v>
      </c>
      <c r="E139" s="37">
        <v>52902</v>
      </c>
      <c r="F139" s="35">
        <v>0.15010774639900193</v>
      </c>
      <c r="G139" s="35">
        <v>0</v>
      </c>
      <c r="H139" s="35" t="s">
        <v>2976</v>
      </c>
      <c r="I139" s="35"/>
      <c r="J139" s="36">
        <f>IFERROR(VLOOKUP(A139&amp;" - 2018 - EU - Final",Comparison!A:P,15,FALSE),"")</f>
        <v>3614</v>
      </c>
      <c r="K139" s="36">
        <f>IFERROR(IF(J139="No matching advice","",VLOOKUP(A139&amp;" - 2018 - EU - Final",Comparison!A:P,10,FALSE)),"")</f>
        <v>3614</v>
      </c>
      <c r="L139" s="36">
        <f>IFERROR(VLOOKUP(A139&amp;" - 2018 - EU - Final",Comparison!A:P,16,FALSE),"")</f>
        <v>0</v>
      </c>
    </row>
    <row r="140" spans="1:12" x14ac:dyDescent="0.25">
      <c r="A140" s="33">
        <v>138</v>
      </c>
      <c r="B140" s="34" t="s">
        <v>39</v>
      </c>
      <c r="C140" s="34" t="s">
        <v>3032</v>
      </c>
      <c r="D140" s="37">
        <v>2821</v>
      </c>
      <c r="E140" s="37">
        <v>3459</v>
      </c>
      <c r="F140" s="35">
        <v>0.81555362821624744</v>
      </c>
      <c r="G140" s="35">
        <v>0</v>
      </c>
      <c r="H140" s="35" t="s">
        <v>2976</v>
      </c>
      <c r="I140" s="35"/>
      <c r="J140" s="36">
        <f>IFERROR(VLOOKUP(A140&amp;" - 2018 - EU - Final",Comparison!A:P,15,FALSE),"")</f>
        <v>381</v>
      </c>
      <c r="K140" s="36">
        <f>IFERROR(IF(J140="No matching advice","",VLOOKUP(A140&amp;" - 2018 - EU - Final",Comparison!A:P,10,FALSE)),"")</f>
        <v>381</v>
      </c>
      <c r="L140" s="36">
        <f>IFERROR(VLOOKUP(A140&amp;" - 2018 - EU - Final",Comparison!A:P,16,FALSE),"")</f>
        <v>0</v>
      </c>
    </row>
    <row r="141" spans="1:12" x14ac:dyDescent="0.25">
      <c r="A141" s="33">
        <v>139</v>
      </c>
      <c r="B141" s="34" t="s">
        <v>57</v>
      </c>
      <c r="C141" s="34" t="s">
        <v>2979</v>
      </c>
      <c r="D141" s="37">
        <v>0</v>
      </c>
      <c r="E141" s="37">
        <v>0</v>
      </c>
      <c r="F141" s="35" t="s">
        <v>93</v>
      </c>
      <c r="G141" s="35" t="e">
        <v>#DIV/0!</v>
      </c>
      <c r="H141" s="35" t="s">
        <v>93</v>
      </c>
      <c r="I141" s="35"/>
      <c r="J141" s="36" t="str">
        <f>IFERROR(VLOOKUP(A141&amp;" - 2018 - EU - Final",Comparison!A:P,15,FALSE),"")</f>
        <v>No matching advice</v>
      </c>
      <c r="K141" s="36" t="str">
        <f>IFERROR(IF(J141="No matching advice","",VLOOKUP(A141&amp;" - 2018 - EU - Final",Comparison!A:P,10,FALSE)),"")</f>
        <v/>
      </c>
      <c r="L141" s="36" t="str">
        <f>IFERROR(VLOOKUP(A141&amp;" - 2018 - EU - Final",Comparison!A:P,16,FALSE),"")</f>
        <v/>
      </c>
    </row>
    <row r="142" spans="1:12" x14ac:dyDescent="0.25">
      <c r="A142" s="33">
        <v>140</v>
      </c>
      <c r="B142" s="34" t="s">
        <v>57</v>
      </c>
      <c r="C142" s="34" t="s">
        <v>3033</v>
      </c>
      <c r="D142" s="37">
        <v>143025.98269657622</v>
      </c>
      <c r="E142" s="37">
        <v>1433229.7641827795</v>
      </c>
      <c r="F142" s="35">
        <v>9.9792780104681206E-2</v>
      </c>
      <c r="G142" s="35">
        <v>0.27829578925102638</v>
      </c>
      <c r="H142" s="35" t="s">
        <v>2976</v>
      </c>
      <c r="I142" s="35"/>
      <c r="J142" s="36">
        <f>IFERROR(VLOOKUP(A142&amp;" - 2018 - EU - Final",Comparison!A:P,15,FALSE),"")</f>
        <v>55000</v>
      </c>
      <c r="K142" s="36">
        <f>IFERROR(IF(J142="No matching advice","",VLOOKUP(A142&amp;" - 2018 - EU - Final",Comparison!A:P,10,FALSE)),"")</f>
        <v>55000</v>
      </c>
      <c r="L142" s="36">
        <f>IFERROR(VLOOKUP(A142&amp;" - 2018 - EU - Final",Comparison!A:P,16,FALSE),"")</f>
        <v>0</v>
      </c>
    </row>
    <row r="143" spans="1:12" x14ac:dyDescent="0.25">
      <c r="A143" s="33">
        <v>141</v>
      </c>
      <c r="B143" s="34" t="s">
        <v>371</v>
      </c>
      <c r="C143" s="34" t="s">
        <v>2979</v>
      </c>
      <c r="D143" s="37">
        <v>0</v>
      </c>
      <c r="E143" s="37">
        <v>0</v>
      </c>
      <c r="F143" s="35" t="s">
        <v>93</v>
      </c>
      <c r="G143" s="35" t="e">
        <v>#DIV/0!</v>
      </c>
      <c r="H143" s="35" t="s">
        <v>93</v>
      </c>
      <c r="I143" s="35"/>
      <c r="J143" s="36" t="str">
        <f>IFERROR(VLOOKUP(A143&amp;" - 2018 - EU - Final",Comparison!A:P,15,FALSE),"")</f>
        <v>No matching advice</v>
      </c>
      <c r="K143" s="36" t="str">
        <f>IFERROR(IF(J143="No matching advice","",VLOOKUP(A143&amp;" - 2018 - EU - Final",Comparison!A:P,10,FALSE)),"")</f>
        <v/>
      </c>
      <c r="L143" s="36" t="str">
        <f>IFERROR(VLOOKUP(A143&amp;" - 2018 - EU - Final",Comparison!A:P,16,FALSE),"")</f>
        <v/>
      </c>
    </row>
    <row r="144" spans="1:12" x14ac:dyDescent="0.25">
      <c r="A144" s="33">
        <v>142</v>
      </c>
      <c r="B144" s="34" t="s">
        <v>371</v>
      </c>
      <c r="C144" s="34" t="s">
        <v>2991</v>
      </c>
      <c r="D144" s="37">
        <v>0</v>
      </c>
      <c r="E144" s="37">
        <v>0</v>
      </c>
      <c r="F144" s="35" t="s">
        <v>93</v>
      </c>
      <c r="G144" s="35" t="e">
        <v>#DIV/0!</v>
      </c>
      <c r="H144" s="35" t="s">
        <v>93</v>
      </c>
      <c r="I144" s="35"/>
      <c r="J144" s="36" t="str">
        <f>IFERROR(VLOOKUP(A144&amp;" - 2018 - EU - Final",Comparison!A:P,15,FALSE),"")</f>
        <v>No matching advice</v>
      </c>
      <c r="K144" s="36" t="str">
        <f>IFERROR(IF(J144="No matching advice","",VLOOKUP(A144&amp;" - 2018 - EU - Final",Comparison!A:P,10,FALSE)),"")</f>
        <v/>
      </c>
      <c r="L144" s="36" t="str">
        <f>IFERROR(VLOOKUP(A144&amp;" - 2018 - EU - Final",Comparison!A:P,16,FALSE),"")</f>
        <v/>
      </c>
    </row>
    <row r="145" spans="1:12" x14ac:dyDescent="0.25">
      <c r="A145" s="33">
        <v>143</v>
      </c>
      <c r="B145" s="34" t="s">
        <v>371</v>
      </c>
      <c r="C145" s="34" t="s">
        <v>2992</v>
      </c>
      <c r="D145" s="37">
        <v>0</v>
      </c>
      <c r="E145" s="37">
        <v>0</v>
      </c>
      <c r="F145" s="35" t="s">
        <v>93</v>
      </c>
      <c r="G145" s="35" t="e">
        <v>#DIV/0!</v>
      </c>
      <c r="H145" s="35" t="s">
        <v>93</v>
      </c>
      <c r="I145" s="35"/>
      <c r="J145" s="36" t="str">
        <f>IFERROR(VLOOKUP(A145&amp;" - 2018 - EU - Final",Comparison!A:P,15,FALSE),"")</f>
        <v>No matching advice</v>
      </c>
      <c r="K145" s="36" t="str">
        <f>IFERROR(IF(J145="No matching advice","",VLOOKUP(A145&amp;" - 2018 - EU - Final",Comparison!A:P,10,FALSE)),"")</f>
        <v/>
      </c>
      <c r="L145" s="36" t="str">
        <f>IFERROR(VLOOKUP(A145&amp;" - 2018 - EU - Final",Comparison!A:P,16,FALSE),"")</f>
        <v/>
      </c>
    </row>
    <row r="146" spans="1:12" x14ac:dyDescent="0.25">
      <c r="A146" s="33">
        <v>144</v>
      </c>
      <c r="B146" s="34" t="s">
        <v>371</v>
      </c>
      <c r="C146" s="34" t="s">
        <v>3034</v>
      </c>
      <c r="D146" s="37">
        <v>0</v>
      </c>
      <c r="E146" s="37">
        <v>0</v>
      </c>
      <c r="F146" s="35" t="s">
        <v>93</v>
      </c>
      <c r="G146" s="35" t="e">
        <v>#DIV/0!</v>
      </c>
      <c r="H146" s="35" t="s">
        <v>93</v>
      </c>
      <c r="I146" s="35"/>
      <c r="J146" s="36" t="str">
        <f>IFERROR(VLOOKUP(A146&amp;" - 2018 - EU - Final",Comparison!A:P,15,FALSE),"")</f>
        <v/>
      </c>
      <c r="K146" s="36" t="str">
        <f>IFERROR(IF(J146="No matching advice","",VLOOKUP(A146&amp;" - 2018 - EU - Final",Comparison!A:P,10,FALSE)),"")</f>
        <v/>
      </c>
      <c r="L146" s="36" t="str">
        <f>IFERROR(VLOOKUP(A146&amp;" - 2018 - EU - Final",Comparison!A:P,16,FALSE),"")</f>
        <v/>
      </c>
    </row>
    <row r="147" spans="1:12" x14ac:dyDescent="0.25">
      <c r="A147" s="33">
        <v>145</v>
      </c>
      <c r="B147" s="34" t="s">
        <v>371</v>
      </c>
      <c r="C147" s="34" t="s">
        <v>3035</v>
      </c>
      <c r="D147" s="37">
        <v>0</v>
      </c>
      <c r="E147" s="37">
        <v>0</v>
      </c>
      <c r="F147" s="35" t="s">
        <v>93</v>
      </c>
      <c r="G147" s="35" t="e">
        <v>#DIV/0!</v>
      </c>
      <c r="H147" s="35" t="s">
        <v>93</v>
      </c>
      <c r="I147" s="35"/>
      <c r="J147" s="36" t="str">
        <f>IFERROR(VLOOKUP(A147&amp;" - 2018 - EU - Final",Comparison!A:P,15,FALSE),"")</f>
        <v>No matching advice</v>
      </c>
      <c r="K147" s="36" t="str">
        <f>IFERROR(IF(J147="No matching advice","",VLOOKUP(A147&amp;" - 2018 - EU - Final",Comparison!A:P,10,FALSE)),"")</f>
        <v/>
      </c>
      <c r="L147" s="36" t="str">
        <f>IFERROR(VLOOKUP(A147&amp;" - 2018 - EU - Final",Comparison!A:P,16,FALSE),"")</f>
        <v/>
      </c>
    </row>
    <row r="148" spans="1:12" x14ac:dyDescent="0.25">
      <c r="A148" s="33">
        <v>146</v>
      </c>
      <c r="B148" s="34" t="s">
        <v>3036</v>
      </c>
      <c r="C148" s="34" t="s">
        <v>3037</v>
      </c>
      <c r="D148" s="37">
        <v>0</v>
      </c>
      <c r="E148" s="37">
        <v>0</v>
      </c>
      <c r="F148" s="35" t="s">
        <v>93</v>
      </c>
      <c r="G148" s="35">
        <v>1.5774099318403123E-2</v>
      </c>
      <c r="H148" s="35" t="s">
        <v>2976</v>
      </c>
      <c r="I148" s="35"/>
      <c r="J148" s="36" t="str">
        <f>IFERROR(VLOOKUP(A148&amp;" - 2018 - EU - Final",Comparison!A:P,15,FALSE),"")</f>
        <v/>
      </c>
      <c r="K148" s="36" t="str">
        <f>IFERROR(IF(J148="No matching advice","",VLOOKUP(A148&amp;" - 2018 - EU - Final",Comparison!A:P,10,FALSE)),"")</f>
        <v/>
      </c>
      <c r="L148" s="36" t="str">
        <f>IFERROR(VLOOKUP(A148&amp;" - 2018 - EU - Final",Comparison!A:P,16,FALSE),"")</f>
        <v/>
      </c>
    </row>
    <row r="149" spans="1:12" x14ac:dyDescent="0.25">
      <c r="A149" s="33">
        <v>147</v>
      </c>
      <c r="B149" s="34" t="s">
        <v>3036</v>
      </c>
      <c r="C149" s="34" t="e">
        <v>#N/A</v>
      </c>
      <c r="D149" s="37">
        <v>0</v>
      </c>
      <c r="E149" s="37">
        <v>0</v>
      </c>
      <c r="F149" s="35" t="s">
        <v>93</v>
      </c>
      <c r="G149" s="35" t="e">
        <v>#DIV/0!</v>
      </c>
      <c r="H149" s="35" t="s">
        <v>93</v>
      </c>
      <c r="I149" s="35"/>
      <c r="J149" s="36" t="str">
        <f>IFERROR(VLOOKUP(A149&amp;" - 2018 - EU - Final",Comparison!A:P,15,FALSE),"")</f>
        <v/>
      </c>
      <c r="K149" s="36" t="str">
        <f>IFERROR(IF(J149="No matching advice","",VLOOKUP(A149&amp;" - 2018 - EU - Final",Comparison!A:P,10,FALSE)),"")</f>
        <v/>
      </c>
      <c r="L149" s="36" t="str">
        <f>IFERROR(VLOOKUP(A149&amp;" - 2018 - EU - Final",Comparison!A:P,16,FALSE),"")</f>
        <v/>
      </c>
    </row>
    <row r="150" spans="1:12" x14ac:dyDescent="0.25">
      <c r="A150" s="33">
        <v>148</v>
      </c>
      <c r="B150" s="34" t="s">
        <v>3036</v>
      </c>
      <c r="C150" s="34" t="e">
        <v>#N/A</v>
      </c>
      <c r="D150" s="37">
        <v>0</v>
      </c>
      <c r="E150" s="37">
        <v>0</v>
      </c>
      <c r="F150" s="35" t="s">
        <v>93</v>
      </c>
      <c r="G150" s="35" t="e">
        <v>#DIV/0!</v>
      </c>
      <c r="H150" s="35" t="s">
        <v>93</v>
      </c>
      <c r="I150" s="35"/>
      <c r="J150" s="36" t="str">
        <f>IFERROR(VLOOKUP(A150&amp;" - 2018 - EU - Final",Comparison!A:P,15,FALSE),"")</f>
        <v/>
      </c>
      <c r="K150" s="36" t="str">
        <f>IFERROR(IF(J150="No matching advice","",VLOOKUP(A150&amp;" - 2018 - EU - Final",Comparison!A:P,10,FALSE)),"")</f>
        <v/>
      </c>
      <c r="L150" s="36" t="str">
        <f>IFERROR(VLOOKUP(A150&amp;" - 2018 - EU - Final",Comparison!A:P,16,FALSE),"")</f>
        <v/>
      </c>
    </row>
    <row r="151" spans="1:12" x14ac:dyDescent="0.25">
      <c r="A151" s="33">
        <v>149</v>
      </c>
      <c r="B151" s="34" t="s">
        <v>3036</v>
      </c>
      <c r="C151" s="34" t="s">
        <v>190</v>
      </c>
      <c r="D151" s="37">
        <v>3981</v>
      </c>
      <c r="E151" s="37">
        <v>36283</v>
      </c>
      <c r="F151" s="35">
        <v>0.10972080588705455</v>
      </c>
      <c r="G151" s="35">
        <v>0</v>
      </c>
      <c r="H151" s="35" t="s">
        <v>2976</v>
      </c>
      <c r="I151" s="35"/>
      <c r="J151" s="36">
        <f>IFERROR(VLOOKUP(A151&amp;" - 2018 - EU - Final",Comparison!A:P,15,FALSE),"")</f>
        <v>1793</v>
      </c>
      <c r="K151" s="36">
        <f>IFERROR(IF(J151="No matching advice","",VLOOKUP(A151&amp;" - 2018 - EU - Final",Comparison!A:P,10,FALSE)),"")</f>
        <v>1793</v>
      </c>
      <c r="L151" s="36">
        <f>IFERROR(VLOOKUP(A151&amp;" - 2018 - EU - Final",Comparison!A:P,16,FALSE),"")</f>
        <v>0</v>
      </c>
    </row>
    <row r="152" spans="1:12" x14ac:dyDescent="0.25">
      <c r="A152" s="33">
        <v>150</v>
      </c>
      <c r="B152" s="34" t="s">
        <v>49</v>
      </c>
      <c r="C152" s="34" t="s">
        <v>2994</v>
      </c>
      <c r="D152" s="37">
        <v>129150.1846411892</v>
      </c>
      <c r="E152" s="37">
        <v>1232526.5459748632</v>
      </c>
      <c r="F152" s="35">
        <v>0.10478491117531123</v>
      </c>
      <c r="G152" s="35">
        <v>4.6310276772429715E-2</v>
      </c>
      <c r="H152" s="35" t="s">
        <v>2976</v>
      </c>
      <c r="I152" s="35"/>
      <c r="J152" s="36">
        <f>IFERROR(VLOOKUP(A152&amp;" - 2018 - EU - Final",Comparison!A:P,15,FALSE),"")</f>
        <v>78967.771475033485</v>
      </c>
      <c r="K152" s="36">
        <f>IFERROR(IF(J152="No matching advice","",VLOOKUP(A152&amp;" - 2018 - EU - Final",Comparison!A:P,10,FALSE)),"")</f>
        <v>102906</v>
      </c>
      <c r="L152" s="36">
        <f>IFERROR(VLOOKUP(A152&amp;" - 2018 - EU - Final",Comparison!A:P,16,FALSE),"")</f>
        <v>23938.228524966515</v>
      </c>
    </row>
    <row r="153" spans="1:12" x14ac:dyDescent="0.25">
      <c r="A153" s="33">
        <v>151</v>
      </c>
      <c r="B153" s="34" t="s">
        <v>49</v>
      </c>
      <c r="C153" s="34" t="s">
        <v>2980</v>
      </c>
      <c r="D153" s="37">
        <v>0</v>
      </c>
      <c r="E153" s="37">
        <v>0</v>
      </c>
      <c r="F153" s="35" t="s">
        <v>93</v>
      </c>
      <c r="G153" s="35">
        <v>0</v>
      </c>
      <c r="H153" s="35" t="s">
        <v>2976</v>
      </c>
      <c r="I153" s="35"/>
      <c r="J153" s="36" t="str">
        <f>IFERROR(VLOOKUP(A153&amp;" - 2018 - EU - Final",Comparison!A:P,15,FALSE),"")</f>
        <v>No matching advice</v>
      </c>
      <c r="K153" s="36" t="str">
        <f>IFERROR(IF(J153="No matching advice","",VLOOKUP(A153&amp;" - 2018 - EU - Final",Comparison!A:P,10,FALSE)),"")</f>
        <v/>
      </c>
      <c r="L153" s="36" t="str">
        <f>IFERROR(VLOOKUP(A153&amp;" - 2018 - EU - Final",Comparison!A:P,16,FALSE),"")</f>
        <v/>
      </c>
    </row>
    <row r="154" spans="1:12" x14ac:dyDescent="0.25">
      <c r="A154" s="33">
        <v>152</v>
      </c>
      <c r="B154" s="34" t="s">
        <v>49</v>
      </c>
      <c r="C154" s="34" t="s">
        <v>212</v>
      </c>
      <c r="D154" s="37">
        <v>867</v>
      </c>
      <c r="E154" s="37">
        <v>607</v>
      </c>
      <c r="F154" s="35">
        <v>1.42833607907743</v>
      </c>
      <c r="G154" s="35">
        <v>0</v>
      </c>
      <c r="H154" s="35" t="s">
        <v>2976</v>
      </c>
      <c r="I154" s="35"/>
      <c r="J154" s="36">
        <f>IFERROR(VLOOKUP(A154&amp;" - 2018 - EU - Final",Comparison!A:P,15,FALSE),"")</f>
        <v>24</v>
      </c>
      <c r="K154" s="36">
        <f>IFERROR(IF(J154="No matching advice","",VLOOKUP(A154&amp;" - 2018 - EU - Final",Comparison!A:P,10,FALSE)),"")</f>
        <v>74</v>
      </c>
      <c r="L154" s="36">
        <f>IFERROR(VLOOKUP(A154&amp;" - 2018 - EU - Final",Comparison!A:P,16,FALSE),"")</f>
        <v>50</v>
      </c>
    </row>
    <row r="155" spans="1:12" x14ac:dyDescent="0.25">
      <c r="A155" s="33">
        <v>153</v>
      </c>
      <c r="B155" s="34" t="s">
        <v>49</v>
      </c>
      <c r="C155" s="34" t="s">
        <v>382</v>
      </c>
      <c r="D155" s="37">
        <v>2863.0000000000018</v>
      </c>
      <c r="E155" s="37">
        <v>82909</v>
      </c>
      <c r="F155" s="35">
        <v>3.4531836109469437E-2</v>
      </c>
      <c r="G155" s="35">
        <v>0</v>
      </c>
      <c r="H155" s="35" t="s">
        <v>2976</v>
      </c>
      <c r="I155" s="35"/>
      <c r="J155" s="36">
        <f>IFERROR(VLOOKUP(A155&amp;" - 2018 - EU - Final",Comparison!A:P,15,FALSE),"")</f>
        <v>10036</v>
      </c>
      <c r="K155" s="36">
        <f>IFERROR(IF(J155="No matching advice","",VLOOKUP(A155&amp;" - 2018 - EU - Final",Comparison!A:P,10,FALSE)),"")</f>
        <v>10360</v>
      </c>
      <c r="L155" s="36">
        <f>IFERROR(VLOOKUP(A155&amp;" - 2018 - EU - Final",Comparison!A:P,16,FALSE),"")</f>
        <v>324</v>
      </c>
    </row>
    <row r="156" spans="1:12" x14ac:dyDescent="0.25">
      <c r="A156" s="33">
        <v>154</v>
      </c>
      <c r="B156" s="34" t="s">
        <v>49</v>
      </c>
      <c r="C156" s="34" t="s">
        <v>218</v>
      </c>
      <c r="D156" s="37">
        <v>1523</v>
      </c>
      <c r="E156" s="37">
        <v>6555</v>
      </c>
      <c r="F156" s="35">
        <v>0.23234172387490465</v>
      </c>
      <c r="G156" s="35">
        <v>0</v>
      </c>
      <c r="H156" s="35" t="s">
        <v>2976</v>
      </c>
      <c r="I156" s="35"/>
      <c r="J156" s="36">
        <f>IFERROR(VLOOKUP(A156&amp;" - 2018 - EU - Final",Comparison!A:P,15,FALSE),"")</f>
        <v>511</v>
      </c>
      <c r="K156" s="36">
        <f>IFERROR(IF(J156="No matching advice","",VLOOKUP(A156&amp;" - 2018 - EU - Final",Comparison!A:P,10,FALSE)),"")</f>
        <v>511</v>
      </c>
      <c r="L156" s="36">
        <f>IFERROR(VLOOKUP(A156&amp;" - 2018 - EU - Final",Comparison!A:P,16,FALSE),"")</f>
        <v>0</v>
      </c>
    </row>
    <row r="157" spans="1:12" x14ac:dyDescent="0.25">
      <c r="A157" s="33">
        <v>155</v>
      </c>
      <c r="B157" s="34" t="s">
        <v>49</v>
      </c>
      <c r="C157" s="34" t="s">
        <v>205</v>
      </c>
      <c r="D157" s="37">
        <v>1181</v>
      </c>
      <c r="E157" s="37">
        <v>2427</v>
      </c>
      <c r="F157" s="35">
        <v>0.48660898228265348</v>
      </c>
      <c r="G157" s="35">
        <v>0</v>
      </c>
      <c r="H157" s="35" t="s">
        <v>2976</v>
      </c>
      <c r="I157" s="35"/>
      <c r="J157" s="36">
        <f>IFERROR(VLOOKUP(A157&amp;" - 2018 - EU - Final",Comparison!A:P,15,FALSE),"")</f>
        <v>0</v>
      </c>
      <c r="K157" s="36">
        <f>IFERROR(IF(J157="No matching advice","",VLOOKUP(A157&amp;" - 2018 - EU - Final",Comparison!A:P,10,FALSE)),"")</f>
        <v>128</v>
      </c>
      <c r="L157" s="36">
        <f>IFERROR(VLOOKUP(A157&amp;" - 2018 - EU - Final",Comparison!A:P,16,FALSE),"")</f>
        <v>128</v>
      </c>
    </row>
    <row r="158" spans="1:12" x14ac:dyDescent="0.25">
      <c r="A158" s="33">
        <v>156</v>
      </c>
      <c r="B158" s="34" t="s">
        <v>49</v>
      </c>
      <c r="C158" s="34" t="s">
        <v>3038</v>
      </c>
      <c r="D158" s="37">
        <v>603</v>
      </c>
      <c r="E158" s="37">
        <v>582</v>
      </c>
      <c r="F158" s="35">
        <v>1.0360824742268042</v>
      </c>
      <c r="G158" s="35">
        <v>0</v>
      </c>
      <c r="H158" s="35" t="s">
        <v>2976</v>
      </c>
      <c r="I158" s="35"/>
      <c r="J158" s="36">
        <f>IFERROR(VLOOKUP(A158&amp;" - 2018 - EU - Final",Comparison!A:P,15,FALSE),"")</f>
        <v>194</v>
      </c>
      <c r="K158" s="36">
        <f>IFERROR(IF(J158="No matching advice","",VLOOKUP(A158&amp;" - 2018 - EU - Final",Comparison!A:P,10,FALSE)),"")</f>
        <v>395</v>
      </c>
      <c r="L158" s="36">
        <f>IFERROR(VLOOKUP(A158&amp;" - 2018 - EU - Final",Comparison!A:P,16,FALSE),"")</f>
        <v>201</v>
      </c>
    </row>
    <row r="159" spans="1:12" x14ac:dyDescent="0.25">
      <c r="A159" s="33">
        <v>157</v>
      </c>
      <c r="B159" s="34" t="s">
        <v>33</v>
      </c>
      <c r="C159" s="34" t="s">
        <v>111</v>
      </c>
      <c r="D159" s="37">
        <v>53808.079091459455</v>
      </c>
      <c r="E159" s="37">
        <v>24453.920908540542</v>
      </c>
      <c r="F159" s="35">
        <v>2.2003865675654066</v>
      </c>
      <c r="G159" s="35">
        <v>0</v>
      </c>
      <c r="H159" s="35" t="s">
        <v>2976</v>
      </c>
      <c r="I159" s="35"/>
      <c r="J159" s="36">
        <f>IFERROR(VLOOKUP(A159&amp;" - 2018 - EU - Final",Comparison!A:P,15,FALSE),"")</f>
        <v>4067.0122826607117</v>
      </c>
      <c r="K159" s="36">
        <f>IFERROR(IF(J159="No matching advice","",VLOOKUP(A159&amp;" - 2018 - EU - Final",Comparison!A:P,10,FALSE)),"")</f>
        <v>12141</v>
      </c>
      <c r="L159" s="36">
        <f>IFERROR(VLOOKUP(A159&amp;" - 2018 - EU - Final",Comparison!A:P,16,FALSE),"")</f>
        <v>8073.9877173392888</v>
      </c>
    </row>
    <row r="160" spans="1:12" x14ac:dyDescent="0.25">
      <c r="A160" s="33">
        <v>158</v>
      </c>
      <c r="B160" s="34" t="s">
        <v>33</v>
      </c>
      <c r="C160" s="34" t="s">
        <v>313</v>
      </c>
      <c r="D160" s="37">
        <v>324.55789473684212</v>
      </c>
      <c r="E160" s="37">
        <v>599.44210526315783</v>
      </c>
      <c r="F160" s="35">
        <v>0.54143326250724366</v>
      </c>
      <c r="G160" s="35">
        <v>0</v>
      </c>
      <c r="H160" s="35" t="s">
        <v>2976</v>
      </c>
      <c r="I160" s="35"/>
      <c r="J160" s="36">
        <f>IFERROR(VLOOKUP(A160&amp;" - 2018 - EU - Final",Comparison!A:P,15,FALSE),"")</f>
        <v>130.95789473684209</v>
      </c>
      <c r="K160" s="36">
        <f>IFERROR(IF(J160="No matching advice","",VLOOKUP(A160&amp;" - 2018 - EU - Final",Comparison!A:P,10,FALSE)),"")</f>
        <v>231</v>
      </c>
      <c r="L160" s="36">
        <f>IFERROR(VLOOKUP(A160&amp;" - 2018 - EU - Final",Comparison!A:P,16,FALSE),"")</f>
        <v>100.04210526315791</v>
      </c>
    </row>
    <row r="161" spans="1:12" x14ac:dyDescent="0.25">
      <c r="A161" s="33">
        <v>159</v>
      </c>
      <c r="B161" s="34" t="s">
        <v>33</v>
      </c>
      <c r="C161" s="34" t="s">
        <v>2980</v>
      </c>
      <c r="D161" s="37">
        <v>1635.9209085405419</v>
      </c>
      <c r="E161" s="37">
        <v>746.07909145945814</v>
      </c>
      <c r="F161" s="35">
        <v>2.1926909992081418</v>
      </c>
      <c r="G161" s="35">
        <v>0</v>
      </c>
      <c r="H161" s="35" t="s">
        <v>2976</v>
      </c>
      <c r="I161" s="35"/>
      <c r="J161" s="36">
        <f>IFERROR(VLOOKUP(A161&amp;" - 2018 - EU - Final",Comparison!A:P,15,FALSE),"")</f>
        <v>132.98771733928857</v>
      </c>
      <c r="K161" s="36">
        <f>IFERROR(IF(J161="No matching advice","",VLOOKUP(A161&amp;" - 2018 - EU - Final",Comparison!A:P,10,FALSE)),"")</f>
        <v>397</v>
      </c>
      <c r="L161" s="36">
        <f>IFERROR(VLOOKUP(A161&amp;" - 2018 - EU - Final",Comparison!A:P,16,FALSE),"")</f>
        <v>264.01228266071143</v>
      </c>
    </row>
    <row r="162" spans="1:12" x14ac:dyDescent="0.25">
      <c r="A162" s="33">
        <v>160</v>
      </c>
      <c r="B162" s="34" t="s">
        <v>33</v>
      </c>
      <c r="C162" s="34" t="s">
        <v>114</v>
      </c>
      <c r="D162" s="37">
        <v>2082.2285714285713</v>
      </c>
      <c r="E162" s="37">
        <v>3845.7714285714292</v>
      </c>
      <c r="F162" s="35">
        <v>0.54143326250724344</v>
      </c>
      <c r="G162" s="35">
        <v>0</v>
      </c>
      <c r="H162" s="35" t="s">
        <v>2976</v>
      </c>
      <c r="I162" s="35"/>
      <c r="J162" s="36">
        <f>IFERROR(VLOOKUP(A162&amp;" - 2018 - EU - Final",Comparison!A:P,15,FALSE),"")</f>
        <v>840.17142857142858</v>
      </c>
      <c r="K162" s="36">
        <f>IFERROR(IF(J162="No matching advice","",VLOOKUP(A162&amp;" - 2018 - EU - Final",Comparison!A:P,10,FALSE)),"")</f>
        <v>1482</v>
      </c>
      <c r="L162" s="36">
        <f>IFERROR(VLOOKUP(A162&amp;" - 2018 - EU - Final",Comparison!A:P,16,FALSE),"")</f>
        <v>641.82857142857142</v>
      </c>
    </row>
    <row r="163" spans="1:12" x14ac:dyDescent="0.25">
      <c r="A163" s="33">
        <v>161</v>
      </c>
      <c r="B163" s="34" t="s">
        <v>33</v>
      </c>
      <c r="C163" s="34" t="s">
        <v>3032</v>
      </c>
      <c r="D163" s="37">
        <v>396.21353383458649</v>
      </c>
      <c r="E163" s="37">
        <v>731.78646616541346</v>
      </c>
      <c r="F163" s="35">
        <v>0.54143326250724366</v>
      </c>
      <c r="G163" s="35">
        <v>0</v>
      </c>
      <c r="H163" s="35" t="s">
        <v>2976</v>
      </c>
      <c r="I163" s="35"/>
      <c r="J163" s="36">
        <f>IFERROR(VLOOKUP(A163&amp;" - 2018 - EU - Final",Comparison!A:P,15,FALSE),"")</f>
        <v>159.87067669172933</v>
      </c>
      <c r="K163" s="36">
        <f>IFERROR(IF(J163="No matching advice","",VLOOKUP(A163&amp;" - 2018 - EU - Final",Comparison!A:P,10,FALSE)),"")</f>
        <v>282</v>
      </c>
      <c r="L163" s="36">
        <f>IFERROR(VLOOKUP(A163&amp;" - 2018 - EU - Final",Comparison!A:P,16,FALSE),"")</f>
        <v>122.12932330827067</v>
      </c>
    </row>
    <row r="164" spans="1:12" x14ac:dyDescent="0.25">
      <c r="A164" s="33">
        <v>162</v>
      </c>
      <c r="B164" s="34" t="s">
        <v>3039</v>
      </c>
      <c r="C164" s="34" t="s">
        <v>127</v>
      </c>
      <c r="D164" s="37">
        <v>436</v>
      </c>
      <c r="E164" s="37">
        <v>0</v>
      </c>
      <c r="F164" s="35" t="s">
        <v>93</v>
      </c>
      <c r="G164" s="35">
        <v>0</v>
      </c>
      <c r="H164" s="35" t="s">
        <v>2976</v>
      </c>
      <c r="I164" s="35"/>
      <c r="J164" s="36" t="str">
        <f>IFERROR(VLOOKUP(A164&amp;" - 2018 - EU - Final",Comparison!A:P,15,FALSE),"")</f>
        <v/>
      </c>
      <c r="K164" s="36" t="str">
        <f>IFERROR(IF(J164="No matching advice","",VLOOKUP(A164&amp;" - 2018 - EU - Final",Comparison!A:P,10,FALSE)),"")</f>
        <v/>
      </c>
      <c r="L164" s="36" t="str">
        <f>IFERROR(VLOOKUP(A164&amp;" - 2018 - EU - Final",Comparison!A:P,16,FALSE),"")</f>
        <v/>
      </c>
    </row>
    <row r="165" spans="1:12" x14ac:dyDescent="0.25">
      <c r="A165" s="33">
        <v>163</v>
      </c>
      <c r="B165" s="34" t="s">
        <v>397</v>
      </c>
      <c r="C165" s="34" t="s">
        <v>3040</v>
      </c>
      <c r="D165" s="37">
        <v>0</v>
      </c>
      <c r="E165" s="37">
        <v>0</v>
      </c>
      <c r="F165" s="35" t="s">
        <v>93</v>
      </c>
      <c r="G165" s="35" t="e">
        <v>#DIV/0!</v>
      </c>
      <c r="H165" s="35" t="s">
        <v>93</v>
      </c>
      <c r="I165" s="35"/>
      <c r="J165" s="36" t="str">
        <f>IFERROR(VLOOKUP(A165&amp;" - 2018 - EU - Final",Comparison!A:P,15,FALSE),"")</f>
        <v/>
      </c>
      <c r="K165" s="36" t="str">
        <f>IFERROR(IF(J165="No matching advice","",VLOOKUP(A165&amp;" - 2018 - EU - Final",Comparison!A:P,10,FALSE)),"")</f>
        <v/>
      </c>
      <c r="L165" s="36" t="str">
        <f>IFERROR(VLOOKUP(A165&amp;" - 2018 - EU - Final",Comparison!A:P,16,FALSE),"")</f>
        <v/>
      </c>
    </row>
    <row r="166" spans="1:12" x14ac:dyDescent="0.25">
      <c r="A166" s="33">
        <v>164</v>
      </c>
      <c r="B166" s="34" t="s">
        <v>397</v>
      </c>
      <c r="C166" s="34" t="s">
        <v>2991</v>
      </c>
      <c r="D166" s="37">
        <v>0</v>
      </c>
      <c r="E166" s="37">
        <v>0</v>
      </c>
      <c r="F166" s="35" t="s">
        <v>93</v>
      </c>
      <c r="G166" s="35" t="e">
        <v>#DIV/0!</v>
      </c>
      <c r="H166" s="35" t="s">
        <v>93</v>
      </c>
      <c r="I166" s="35"/>
      <c r="J166" s="36" t="str">
        <f>IFERROR(VLOOKUP(A166&amp;" - 2018 - EU - Final",Comparison!A:P,15,FALSE),"")</f>
        <v>No matching advice</v>
      </c>
      <c r="K166" s="36" t="str">
        <f>IFERROR(IF(J166="No matching advice","",VLOOKUP(A166&amp;" - 2018 - EU - Final",Comparison!A:P,10,FALSE)),"")</f>
        <v/>
      </c>
      <c r="L166" s="36" t="str">
        <f>IFERROR(VLOOKUP(A166&amp;" - 2018 - EU - Final",Comparison!A:P,16,FALSE),"")</f>
        <v/>
      </c>
    </row>
    <row r="167" spans="1:12" x14ac:dyDescent="0.25">
      <c r="A167" s="33">
        <v>165</v>
      </c>
      <c r="B167" s="34" t="s">
        <v>397</v>
      </c>
      <c r="C167" s="34" t="s">
        <v>240</v>
      </c>
      <c r="D167" s="37">
        <v>0</v>
      </c>
      <c r="E167" s="37">
        <v>0</v>
      </c>
      <c r="F167" s="35" t="s">
        <v>93</v>
      </c>
      <c r="G167" s="35" t="e">
        <v>#DIV/0!</v>
      </c>
      <c r="H167" s="35" t="s">
        <v>93</v>
      </c>
      <c r="I167" s="35"/>
      <c r="J167" s="36">
        <f>IFERROR(VLOOKUP(A167&amp;" - 2018 - EU - Final",Comparison!A:P,15,FALSE),"")</f>
        <v>0</v>
      </c>
      <c r="K167" s="36" t="str">
        <f>IFERROR(IF(J167="No matching advice","",VLOOKUP(A167&amp;" - 2018 - EU - Final",Comparison!A:P,10,FALSE)),"")</f>
        <v>Tobeestablished</v>
      </c>
      <c r="L167" s="36" t="str">
        <f>IFERROR(VLOOKUP(A167&amp;" - 2018 - EU - Final",Comparison!A:P,16,FALSE),"")</f>
        <v/>
      </c>
    </row>
    <row r="168" spans="1:12" x14ac:dyDescent="0.25">
      <c r="A168" s="33">
        <v>166</v>
      </c>
      <c r="B168" s="34" t="s">
        <v>397</v>
      </c>
      <c r="C168" s="34" t="s">
        <v>2992</v>
      </c>
      <c r="D168" s="37">
        <v>0</v>
      </c>
      <c r="E168" s="37">
        <v>0</v>
      </c>
      <c r="F168" s="35" t="s">
        <v>93</v>
      </c>
      <c r="G168" s="35" t="e">
        <v>#DIV/0!</v>
      </c>
      <c r="H168" s="35" t="s">
        <v>93</v>
      </c>
      <c r="I168" s="35"/>
      <c r="J168" s="36" t="str">
        <f>IFERROR(VLOOKUP(A168&amp;" - 2018 - EU - Final",Comparison!A:P,15,FALSE),"")</f>
        <v>No matching advice</v>
      </c>
      <c r="K168" s="36" t="str">
        <f>IFERROR(IF(J168="No matching advice","",VLOOKUP(A168&amp;" - 2018 - EU - Final",Comparison!A:P,10,FALSE)),"")</f>
        <v/>
      </c>
      <c r="L168" s="36" t="str">
        <f>IFERROR(VLOOKUP(A168&amp;" - 2018 - EU - Final",Comparison!A:P,16,FALSE),"")</f>
        <v/>
      </c>
    </row>
    <row r="169" spans="1:12" x14ac:dyDescent="0.25">
      <c r="A169" s="33">
        <v>167</v>
      </c>
      <c r="B169" s="34" t="s">
        <v>397</v>
      </c>
      <c r="C169" s="34" t="e">
        <v>#N/A</v>
      </c>
      <c r="D169" s="37">
        <v>0</v>
      </c>
      <c r="E169" s="37">
        <v>0</v>
      </c>
      <c r="F169" s="35" t="s">
        <v>93</v>
      </c>
      <c r="G169" s="35" t="e">
        <v>#DIV/0!</v>
      </c>
      <c r="H169" s="35" t="s">
        <v>93</v>
      </c>
      <c r="I169" s="35"/>
      <c r="J169" s="36" t="str">
        <f>IFERROR(VLOOKUP(A169&amp;" - 2018 - EU - Final",Comparison!A:P,15,FALSE),"")</f>
        <v/>
      </c>
      <c r="K169" s="36" t="str">
        <f>IFERROR(IF(J169="No matching advice","",VLOOKUP(A169&amp;" - 2018 - EU - Final",Comparison!A:P,10,FALSE)),"")</f>
        <v/>
      </c>
      <c r="L169" s="36" t="str">
        <f>IFERROR(VLOOKUP(A169&amp;" - 2018 - EU - Final",Comparison!A:P,16,FALSE),"")</f>
        <v/>
      </c>
    </row>
    <row r="170" spans="1:12" x14ac:dyDescent="0.25">
      <c r="A170" s="33">
        <v>168</v>
      </c>
      <c r="B170" s="34" t="s">
        <v>397</v>
      </c>
      <c r="C170" s="34" t="s">
        <v>3041</v>
      </c>
      <c r="D170" s="37">
        <v>54961.930313512989</v>
      </c>
      <c r="E170" s="37">
        <v>49121.069686487011</v>
      </c>
      <c r="F170" s="35">
        <v>1.1189074396039216</v>
      </c>
      <c r="G170" s="35">
        <v>0.85173374487353459</v>
      </c>
      <c r="H170" s="35" t="s">
        <v>2988</v>
      </c>
      <c r="I170" s="35"/>
      <c r="J170" s="36">
        <f>IFERROR(VLOOKUP(A170&amp;" - 2018 - EU - Final",Comparison!A:P,15,FALSE),"")</f>
        <v>0</v>
      </c>
      <c r="K170" s="36">
        <f>IFERROR(IF(J170="No matching advice","",VLOOKUP(A170&amp;" - 2018 - EU - Final",Comparison!A:P,10,FALSE)),"")</f>
        <v>0</v>
      </c>
      <c r="L170" s="36">
        <f>IFERROR(VLOOKUP(A170&amp;" - 2018 - EU - Final",Comparison!A:P,16,FALSE),"")</f>
        <v>0</v>
      </c>
    </row>
    <row r="171" spans="1:12" x14ac:dyDescent="0.25">
      <c r="A171" s="33">
        <v>169</v>
      </c>
      <c r="B171" s="34" t="s">
        <v>397</v>
      </c>
      <c r="C171" s="34" t="s">
        <v>2982</v>
      </c>
      <c r="D171" s="37">
        <v>0</v>
      </c>
      <c r="E171" s="37">
        <v>0</v>
      </c>
      <c r="F171" s="35" t="s">
        <v>93</v>
      </c>
      <c r="G171" s="35" t="e">
        <v>#DIV/0!</v>
      </c>
      <c r="H171" s="35" t="s">
        <v>93</v>
      </c>
      <c r="I171" s="35"/>
      <c r="J171" s="36" t="str">
        <f>IFERROR(VLOOKUP(A171&amp;" - 2018 - EU - Final",Comparison!A:P,15,FALSE),"")</f>
        <v>No matching advice</v>
      </c>
      <c r="K171" s="36" t="str">
        <f>IFERROR(IF(J171="No matching advice","",VLOOKUP(A171&amp;" - 2018 - EU - Final",Comparison!A:P,10,FALSE)),"")</f>
        <v/>
      </c>
      <c r="L171" s="36" t="str">
        <f>IFERROR(VLOOKUP(A171&amp;" - 2018 - EU - Final",Comparison!A:P,16,FALSE),"")</f>
        <v/>
      </c>
    </row>
    <row r="172" spans="1:12" x14ac:dyDescent="0.25">
      <c r="A172" s="33">
        <v>170</v>
      </c>
      <c r="B172" s="34" t="s">
        <v>243</v>
      </c>
      <c r="C172" s="34" t="s">
        <v>2982</v>
      </c>
      <c r="D172" s="37">
        <v>0</v>
      </c>
      <c r="E172" s="37">
        <v>0</v>
      </c>
      <c r="F172" s="35" t="s">
        <v>93</v>
      </c>
      <c r="G172" s="35" t="e">
        <v>#DIV/0!</v>
      </c>
      <c r="H172" s="35" t="s">
        <v>93</v>
      </c>
      <c r="I172" s="35"/>
      <c r="J172" s="36" t="str">
        <f>IFERROR(VLOOKUP(A172&amp;" - 2018 - EU - Final",Comparison!A:P,15,FALSE),"")</f>
        <v/>
      </c>
      <c r="K172" s="36" t="str">
        <f>IFERROR(IF(J172="No matching advice","",VLOOKUP(A172&amp;" - 2018 - EU - Final",Comparison!A:P,10,FALSE)),"")</f>
        <v/>
      </c>
      <c r="L172" s="36" t="str">
        <f>IFERROR(VLOOKUP(A172&amp;" - 2018 - EU - Final",Comparison!A:P,16,FALSE),"")</f>
        <v/>
      </c>
    </row>
    <row r="173" spans="1:12" x14ac:dyDescent="0.25">
      <c r="A173" s="33">
        <v>171</v>
      </c>
      <c r="B173" s="34" t="s">
        <v>243</v>
      </c>
      <c r="C173" s="34" t="s">
        <v>2981</v>
      </c>
      <c r="D173" s="37">
        <v>0</v>
      </c>
      <c r="E173" s="37">
        <v>0</v>
      </c>
      <c r="F173" s="35" t="s">
        <v>93</v>
      </c>
      <c r="G173" s="35" t="e">
        <v>#DIV/0!</v>
      </c>
      <c r="H173" s="35" t="s">
        <v>93</v>
      </c>
      <c r="I173" s="35"/>
      <c r="J173" s="36" t="str">
        <f>IFERROR(VLOOKUP(A173&amp;" - 2018 - EU - Final",Comparison!A:P,15,FALSE),"")</f>
        <v/>
      </c>
      <c r="K173" s="36" t="str">
        <f>IFERROR(IF(J173="No matching advice","",VLOOKUP(A173&amp;" - 2018 - EU - Final",Comparison!A:P,10,FALSE)),"")</f>
        <v/>
      </c>
      <c r="L173" s="36" t="str">
        <f>IFERROR(VLOOKUP(A173&amp;" - 2018 - EU - Final",Comparison!A:P,16,FALSE),"")</f>
        <v/>
      </c>
    </row>
    <row r="174" spans="1:12" x14ac:dyDescent="0.25">
      <c r="A174" s="33">
        <v>172</v>
      </c>
      <c r="B174" s="34" t="s">
        <v>243</v>
      </c>
      <c r="C174" s="34" t="s">
        <v>3042</v>
      </c>
      <c r="D174" s="37">
        <v>0</v>
      </c>
      <c r="E174" s="37">
        <v>555</v>
      </c>
      <c r="F174" s="35">
        <v>0</v>
      </c>
      <c r="G174" s="35">
        <v>0</v>
      </c>
      <c r="H174" s="35" t="s">
        <v>2976</v>
      </c>
      <c r="I174" s="35"/>
      <c r="J174" s="36" t="str">
        <f>IFERROR(VLOOKUP(A174&amp;" - 2018 - EU - Final",Comparison!A:P,15,FALSE),"")</f>
        <v/>
      </c>
      <c r="K174" s="36" t="str">
        <f>IFERROR(IF(J174="No matching advice","",VLOOKUP(A174&amp;" - 2018 - EU - Final",Comparison!A:P,10,FALSE)),"")</f>
        <v/>
      </c>
      <c r="L174" s="36" t="str">
        <f>IFERROR(VLOOKUP(A174&amp;" - 2018 - EU - Final",Comparison!A:P,16,FALSE),"")</f>
        <v/>
      </c>
    </row>
    <row r="175" spans="1:12" x14ac:dyDescent="0.25">
      <c r="A175" s="33">
        <v>173</v>
      </c>
      <c r="B175" s="34" t="s">
        <v>243</v>
      </c>
      <c r="C175" s="34" t="s">
        <v>2987</v>
      </c>
      <c r="D175" s="37">
        <v>2566.4</v>
      </c>
      <c r="E175" s="37">
        <v>6002</v>
      </c>
      <c r="F175" s="35">
        <v>0.42759080306564479</v>
      </c>
      <c r="G175" s="35">
        <v>-6.1373165618448633E-2</v>
      </c>
      <c r="H175" s="35" t="s">
        <v>2976</v>
      </c>
      <c r="I175" s="35"/>
      <c r="J175" s="36" t="str">
        <f>IFERROR(VLOOKUP(A175&amp;" - 2018 - EU - Final",Comparison!A:P,15,FALSE),"")</f>
        <v/>
      </c>
      <c r="K175" s="36" t="str">
        <f>IFERROR(IF(J175="No matching advice","",VLOOKUP(A175&amp;" - 2018 - EU - Final",Comparison!A:P,10,FALSE)),"")</f>
        <v/>
      </c>
      <c r="L175" s="36" t="str">
        <f>IFERROR(VLOOKUP(A175&amp;" - 2018 - EU - Final",Comparison!A:P,16,FALSE),"")</f>
        <v/>
      </c>
    </row>
    <row r="176" spans="1:12" x14ac:dyDescent="0.25">
      <c r="A176" s="33">
        <v>174</v>
      </c>
      <c r="B176" s="34" t="s">
        <v>243</v>
      </c>
      <c r="C176" s="34" t="s">
        <v>131</v>
      </c>
      <c r="D176" s="37">
        <v>4564</v>
      </c>
      <c r="E176" s="37">
        <v>45896</v>
      </c>
      <c r="F176" s="35">
        <v>9.9442217186682932E-2</v>
      </c>
      <c r="G176" s="35">
        <v>0</v>
      </c>
      <c r="H176" s="35" t="s">
        <v>2976</v>
      </c>
      <c r="I176" s="35"/>
      <c r="J176" s="36" t="str">
        <f>IFERROR(VLOOKUP(A176&amp;" - 2018 - EU - Final",Comparison!A:P,15,FALSE),"")</f>
        <v/>
      </c>
      <c r="K176" s="36" t="str">
        <f>IFERROR(IF(J176="No matching advice","",VLOOKUP(A176&amp;" - 2018 - EU - Final",Comparison!A:P,10,FALSE)),"")</f>
        <v/>
      </c>
      <c r="L176" s="36" t="str">
        <f>IFERROR(VLOOKUP(A176&amp;" - 2018 - EU - Final",Comparison!A:P,16,FALSE),"")</f>
        <v/>
      </c>
    </row>
    <row r="177" spans="1:12" x14ac:dyDescent="0.25">
      <c r="A177" s="33">
        <v>175</v>
      </c>
      <c r="B177" s="34" t="s">
        <v>243</v>
      </c>
      <c r="C177" s="34" t="s">
        <v>3043</v>
      </c>
      <c r="D177" s="37">
        <v>6091</v>
      </c>
      <c r="E177" s="37">
        <v>5554</v>
      </c>
      <c r="F177" s="35">
        <v>1.0966870723802664</v>
      </c>
      <c r="G177" s="35">
        <v>0</v>
      </c>
      <c r="H177" s="35" t="s">
        <v>2976</v>
      </c>
      <c r="I177" s="35"/>
      <c r="J177" s="36" t="str">
        <f>IFERROR(VLOOKUP(A177&amp;" - 2018 - EU - Final",Comparison!A:P,15,FALSE),"")</f>
        <v/>
      </c>
      <c r="K177" s="36" t="str">
        <f>IFERROR(IF(J177="No matching advice","",VLOOKUP(A177&amp;" - 2018 - EU - Final",Comparison!A:P,10,FALSE)),"")</f>
        <v/>
      </c>
      <c r="L177" s="36" t="str">
        <f>IFERROR(VLOOKUP(A177&amp;" - 2018 - EU - Final",Comparison!A:P,16,FALSE),"")</f>
        <v/>
      </c>
    </row>
    <row r="178" spans="1:12" x14ac:dyDescent="0.25">
      <c r="A178" s="33">
        <v>176</v>
      </c>
      <c r="B178" s="34" t="s">
        <v>54</v>
      </c>
      <c r="C178" s="34" t="s">
        <v>2996</v>
      </c>
      <c r="D178" s="37">
        <v>0</v>
      </c>
      <c r="E178" s="37">
        <v>0</v>
      </c>
      <c r="F178" s="35" t="s">
        <v>93</v>
      </c>
      <c r="G178" s="35" t="e">
        <v>#DIV/0!</v>
      </c>
      <c r="H178" s="35" t="s">
        <v>93</v>
      </c>
      <c r="I178" s="35"/>
      <c r="J178" s="36" t="str">
        <f>IFERROR(VLOOKUP(A178&amp;" - 2018 - EU - Final",Comparison!A:P,15,FALSE),"")</f>
        <v>No matching advice</v>
      </c>
      <c r="K178" s="36" t="str">
        <f>IFERROR(IF(J178="No matching advice","",VLOOKUP(A178&amp;" - 2018 - EU - Final",Comparison!A:P,10,FALSE)),"")</f>
        <v/>
      </c>
      <c r="L178" s="36" t="str">
        <f>IFERROR(VLOOKUP(A178&amp;" - 2018 - EU - Final",Comparison!A:P,16,FALSE),"")</f>
        <v/>
      </c>
    </row>
    <row r="179" spans="1:12" x14ac:dyDescent="0.25">
      <c r="A179" s="33">
        <v>177</v>
      </c>
      <c r="B179" s="34" t="s">
        <v>54</v>
      </c>
      <c r="C179" s="34" t="s">
        <v>2991</v>
      </c>
      <c r="D179" s="37">
        <v>0</v>
      </c>
      <c r="E179" s="37">
        <v>0</v>
      </c>
      <c r="F179" s="35" t="s">
        <v>93</v>
      </c>
      <c r="G179" s="35" t="e">
        <v>#DIV/0!</v>
      </c>
      <c r="H179" s="35" t="s">
        <v>93</v>
      </c>
      <c r="I179" s="35"/>
      <c r="J179" s="36" t="str">
        <f>IFERROR(VLOOKUP(A179&amp;" - 2018 - EU - Final",Comparison!A:P,15,FALSE),"")</f>
        <v>No matching advice</v>
      </c>
      <c r="K179" s="36" t="str">
        <f>IFERROR(IF(J179="No matching advice","",VLOOKUP(A179&amp;" - 2018 - EU - Final",Comparison!A:P,10,FALSE)),"")</f>
        <v/>
      </c>
      <c r="L179" s="36" t="str">
        <f>IFERROR(VLOOKUP(A179&amp;" - 2018 - EU - Final",Comparison!A:P,16,FALSE),"")</f>
        <v/>
      </c>
    </row>
    <row r="180" spans="1:12" x14ac:dyDescent="0.25">
      <c r="A180" s="33">
        <v>178</v>
      </c>
      <c r="B180" s="34" t="s">
        <v>54</v>
      </c>
      <c r="C180" s="34" t="s">
        <v>3007</v>
      </c>
      <c r="D180" s="37">
        <v>0</v>
      </c>
      <c r="E180" s="37">
        <v>0</v>
      </c>
      <c r="F180" s="35" t="s">
        <v>93</v>
      </c>
      <c r="G180" s="35" t="e">
        <v>#DIV/0!</v>
      </c>
      <c r="H180" s="35" t="s">
        <v>93</v>
      </c>
      <c r="I180" s="35"/>
      <c r="J180" s="36" t="str">
        <f>IFERROR(VLOOKUP(A180&amp;" - 2018 - EU - Final",Comparison!A:P,15,FALSE),"")</f>
        <v>No matching advice</v>
      </c>
      <c r="K180" s="36" t="str">
        <f>IFERROR(IF(J180="No matching advice","",VLOOKUP(A180&amp;" - 2018 - EU - Final",Comparison!A:P,10,FALSE)),"")</f>
        <v/>
      </c>
      <c r="L180" s="36" t="str">
        <f>IFERROR(VLOOKUP(A180&amp;" - 2018 - EU - Final",Comparison!A:P,16,FALSE),"")</f>
        <v/>
      </c>
    </row>
    <row r="181" spans="1:12" x14ac:dyDescent="0.25">
      <c r="A181" s="33">
        <v>179</v>
      </c>
      <c r="B181" s="34" t="s">
        <v>54</v>
      </c>
      <c r="C181" s="34" t="s">
        <v>2992</v>
      </c>
      <c r="D181" s="37">
        <v>0</v>
      </c>
      <c r="E181" s="37">
        <v>0</v>
      </c>
      <c r="F181" s="35" t="s">
        <v>93</v>
      </c>
      <c r="G181" s="35" t="e">
        <v>#DIV/0!</v>
      </c>
      <c r="H181" s="35" t="s">
        <v>93</v>
      </c>
      <c r="I181" s="35"/>
      <c r="J181" s="36" t="str">
        <f>IFERROR(VLOOKUP(A181&amp;" - 2018 - EU - Final",Comparison!A:P,15,FALSE),"")</f>
        <v>No matching advice</v>
      </c>
      <c r="K181" s="36" t="str">
        <f>IFERROR(IF(J181="No matching advice","",VLOOKUP(A181&amp;" - 2018 - EU - Final",Comparison!A:P,10,FALSE)),"")</f>
        <v/>
      </c>
      <c r="L181" s="36" t="str">
        <f>IFERROR(VLOOKUP(A181&amp;" - 2018 - EU - Final",Comparison!A:P,16,FALSE),"")</f>
        <v/>
      </c>
    </row>
    <row r="182" spans="1:12" x14ac:dyDescent="0.25">
      <c r="A182" s="33">
        <v>180</v>
      </c>
      <c r="B182" s="34" t="s">
        <v>54</v>
      </c>
      <c r="C182" s="34" t="s">
        <v>3027</v>
      </c>
      <c r="D182" s="37">
        <v>66777.895119790875</v>
      </c>
      <c r="E182" s="37">
        <v>859374.48377701233</v>
      </c>
      <c r="F182" s="35">
        <v>7.7705233725694586E-2</v>
      </c>
      <c r="G182" s="35">
        <v>0.52113967370098546</v>
      </c>
      <c r="H182" s="35" t="s">
        <v>2988</v>
      </c>
      <c r="I182" s="35"/>
      <c r="J182" s="36">
        <f>IFERROR(VLOOKUP(A182&amp;" - 2018 - EU - Final",Comparison!A:P,15,FALSE),"")</f>
        <v>44900.895730896053</v>
      </c>
      <c r="K182" s="36">
        <f>IFERROR(IF(J182="No matching advice","",VLOOKUP(A182&amp;" - 2018 - EU - Final",Comparison!A:P,10,FALSE)),"")</f>
        <v>44897</v>
      </c>
      <c r="L182" s="36">
        <f>IFERROR(VLOOKUP(A182&amp;" - 2018 - EU - Final",Comparison!A:P,16,FALSE),"")</f>
        <v>0</v>
      </c>
    </row>
    <row r="183" spans="1:12" x14ac:dyDescent="0.25">
      <c r="A183" s="33">
        <v>181</v>
      </c>
      <c r="B183" s="34" t="s">
        <v>54</v>
      </c>
      <c r="C183" s="34" t="s">
        <v>2980</v>
      </c>
      <c r="D183" s="37">
        <v>14207.862164211034</v>
      </c>
      <c r="E183" s="37">
        <v>182408.43370295819</v>
      </c>
      <c r="F183" s="35">
        <v>7.7890379714283017E-2</v>
      </c>
      <c r="G183" s="35">
        <v>2.0750837634843311E-2</v>
      </c>
      <c r="H183" s="35" t="s">
        <v>2976</v>
      </c>
      <c r="I183" s="35"/>
      <c r="J183" s="36">
        <f>IFERROR(VLOOKUP(A183&amp;" - 2018 - EU - Final",Comparison!A:P,15,FALSE),"")</f>
        <v>9115.790912246197</v>
      </c>
      <c r="K183" s="36">
        <f>IFERROR(IF(J183="No matching advice","",VLOOKUP(A183&amp;" - 2018 - EU - Final",Comparison!A:P,10,FALSE)),"")</f>
        <v>9115</v>
      </c>
      <c r="L183" s="36">
        <f>IFERROR(VLOOKUP(A183&amp;" - 2018 - EU - Final",Comparison!A:P,16,FALSE),"")</f>
        <v>0</v>
      </c>
    </row>
    <row r="184" spans="1:12" x14ac:dyDescent="0.25">
      <c r="A184" s="33">
        <v>182</v>
      </c>
      <c r="B184" s="34" t="s">
        <v>54</v>
      </c>
      <c r="C184" s="34" t="s">
        <v>3009</v>
      </c>
      <c r="D184" s="37">
        <v>0</v>
      </c>
      <c r="E184" s="37">
        <v>0</v>
      </c>
      <c r="F184" s="35" t="s">
        <v>93</v>
      </c>
      <c r="G184" s="35">
        <v>0</v>
      </c>
      <c r="H184" s="35" t="s">
        <v>2976</v>
      </c>
      <c r="I184" s="35"/>
      <c r="J184" s="36" t="str">
        <f>IFERROR(VLOOKUP(A184&amp;" - 2018 - EU - Final",Comparison!A:P,15,FALSE),"")</f>
        <v>No matching advice</v>
      </c>
      <c r="K184" s="36" t="str">
        <f>IFERROR(IF(J184="No matching advice","",VLOOKUP(A184&amp;" - 2018 - EU - Final",Comparison!A:P,10,FALSE)),"")</f>
        <v/>
      </c>
      <c r="L184" s="36" t="str">
        <f>IFERROR(VLOOKUP(A184&amp;" - 2018 - EU - Final",Comparison!A:P,16,FALSE),"")</f>
        <v/>
      </c>
    </row>
    <row r="185" spans="1:12" x14ac:dyDescent="0.25">
      <c r="A185" s="33">
        <v>183</v>
      </c>
      <c r="B185" s="34" t="s">
        <v>417</v>
      </c>
      <c r="C185" s="34" t="s">
        <v>2979</v>
      </c>
      <c r="D185" s="37">
        <v>0</v>
      </c>
      <c r="E185" s="37">
        <v>0</v>
      </c>
      <c r="F185" s="35" t="s">
        <v>93</v>
      </c>
      <c r="G185" s="35" t="e">
        <v>#DIV/0!</v>
      </c>
      <c r="H185" s="35" t="s">
        <v>93</v>
      </c>
      <c r="I185" s="35"/>
      <c r="J185" s="36" t="str">
        <f>IFERROR(VLOOKUP(A185&amp;" - 2018 - EU - Final",Comparison!A:P,15,FALSE),"")</f>
        <v>No matching advice</v>
      </c>
      <c r="K185" s="36" t="str">
        <f>IFERROR(IF(J185="No matching advice","",VLOOKUP(A185&amp;" - 2018 - EU - Final",Comparison!A:P,10,FALSE)),"")</f>
        <v/>
      </c>
      <c r="L185" s="36" t="str">
        <f>IFERROR(VLOOKUP(A185&amp;" - 2018 - EU - Final",Comparison!A:P,16,FALSE),"")</f>
        <v/>
      </c>
    </row>
    <row r="186" spans="1:12" x14ac:dyDescent="0.25">
      <c r="A186" s="33">
        <v>184</v>
      </c>
      <c r="B186" s="34" t="s">
        <v>417</v>
      </c>
      <c r="C186" s="34" t="s">
        <v>3044</v>
      </c>
      <c r="D186" s="37">
        <v>125508.31355176552</v>
      </c>
      <c r="E186" s="37">
        <v>2000075.4717714062</v>
      </c>
      <c r="F186" s="35">
        <v>6.275178878155363E-2</v>
      </c>
      <c r="G186" s="35">
        <v>0.15713129174925011</v>
      </c>
      <c r="H186" s="35" t="s">
        <v>2976</v>
      </c>
      <c r="I186" s="35"/>
      <c r="J186" s="36" t="str">
        <f>IFERROR(VLOOKUP(A186&amp;" - 2018 - EU - Final",Comparison!A:P,15,FALSE),"")</f>
        <v/>
      </c>
      <c r="K186" s="36" t="str">
        <f>IFERROR(IF(J186="No matching advice","",VLOOKUP(A186&amp;" - 2018 - EU - Final",Comparison!A:P,10,FALSE)),"")</f>
        <v/>
      </c>
      <c r="L186" s="36" t="str">
        <f>IFERROR(VLOOKUP(A186&amp;" - 2018 - EU - Final",Comparison!A:P,16,FALSE),"")</f>
        <v/>
      </c>
    </row>
    <row r="187" spans="1:12" x14ac:dyDescent="0.25">
      <c r="A187" s="33">
        <v>185</v>
      </c>
      <c r="B187" s="34" t="s">
        <v>419</v>
      </c>
      <c r="C187" s="34" t="s">
        <v>3045</v>
      </c>
      <c r="D187" s="37">
        <v>93.725126105709478</v>
      </c>
      <c r="E187" s="37">
        <v>0.27487389429051828</v>
      </c>
      <c r="F187" s="35">
        <v>340.97500000000002</v>
      </c>
      <c r="G187" s="35">
        <v>0</v>
      </c>
      <c r="H187" s="35" t="s">
        <v>2976</v>
      </c>
      <c r="I187" s="35"/>
      <c r="J187" s="36" t="str">
        <f>IFERROR(VLOOKUP(A187&amp;" - 2018 - EU - Final",Comparison!A:P,15,FALSE),"")</f>
        <v>No matching advice</v>
      </c>
      <c r="K187" s="36" t="str">
        <f>IFERROR(IF(J187="No matching advice","",VLOOKUP(A187&amp;" - 2018 - EU - Final",Comparison!A:P,10,FALSE)),"")</f>
        <v/>
      </c>
      <c r="L187" s="36" t="str">
        <f>IFERROR(VLOOKUP(A187&amp;" - 2018 - EU - Final",Comparison!A:P,16,FALSE),"")</f>
        <v/>
      </c>
    </row>
    <row r="188" spans="1:12" x14ac:dyDescent="0.25">
      <c r="A188" s="33">
        <v>186</v>
      </c>
      <c r="B188" s="34" t="s">
        <v>419</v>
      </c>
      <c r="C188" s="34" t="s">
        <v>3046</v>
      </c>
      <c r="D188" s="37">
        <v>1521.5612252357628</v>
      </c>
      <c r="E188" s="37">
        <v>74.438774764237152</v>
      </c>
      <c r="F188" s="35">
        <v>20.440438871473354</v>
      </c>
      <c r="G188" s="35">
        <v>0</v>
      </c>
      <c r="H188" s="35" t="s">
        <v>2976</v>
      </c>
      <c r="I188" s="35"/>
      <c r="J188" s="36" t="str">
        <f>IFERROR(VLOOKUP(A188&amp;" - 2018 - EU - Final",Comparison!A:P,15,FALSE),"")</f>
        <v>No matching advice</v>
      </c>
      <c r="K188" s="36" t="str">
        <f>IFERROR(IF(J188="No matching advice","",VLOOKUP(A188&amp;" - 2018 - EU - Final",Comparison!A:P,10,FALSE)),"")</f>
        <v/>
      </c>
      <c r="L188" s="36" t="str">
        <f>IFERROR(VLOOKUP(A188&amp;" - 2018 - EU - Final",Comparison!A:P,16,FALSE),"")</f>
        <v/>
      </c>
    </row>
    <row r="189" spans="1:12" x14ac:dyDescent="0.25">
      <c r="A189" s="33">
        <v>187</v>
      </c>
      <c r="B189" s="34" t="s">
        <v>419</v>
      </c>
      <c r="C189" s="34" t="s">
        <v>2978</v>
      </c>
      <c r="D189" s="37">
        <v>2535.5694129687845</v>
      </c>
      <c r="E189" s="37">
        <v>228.43058703121574</v>
      </c>
      <c r="F189" s="35">
        <v>11.099955771782398</v>
      </c>
      <c r="G189" s="35">
        <v>0</v>
      </c>
      <c r="H189" s="35" t="s">
        <v>2976</v>
      </c>
      <c r="I189" s="35"/>
      <c r="J189" s="36" t="str">
        <f>IFERROR(VLOOKUP(A189&amp;" - 2018 - EU - Final",Comparison!A:P,15,FALSE),"")</f>
        <v>No matching advice</v>
      </c>
      <c r="K189" s="36" t="str">
        <f>IFERROR(IF(J189="No matching advice","",VLOOKUP(A189&amp;" - 2018 - EU - Final",Comparison!A:P,10,FALSE)),"")</f>
        <v/>
      </c>
      <c r="L189" s="36" t="str">
        <f>IFERROR(VLOOKUP(A189&amp;" - 2018 - EU - Final",Comparison!A:P,16,FALSE),"")</f>
        <v/>
      </c>
    </row>
    <row r="190" spans="1:12" x14ac:dyDescent="0.25">
      <c r="A190" s="33">
        <v>188</v>
      </c>
      <c r="B190" s="34" t="s">
        <v>419</v>
      </c>
      <c r="C190" s="34" t="s">
        <v>3047</v>
      </c>
      <c r="D190" s="37">
        <v>8098.9382264785436</v>
      </c>
      <c r="E190" s="37">
        <v>7965.0617735214564</v>
      </c>
      <c r="F190" s="35">
        <v>1.0168079616660524</v>
      </c>
      <c r="G190" s="35">
        <v>0</v>
      </c>
      <c r="H190" s="35" t="s">
        <v>2976</v>
      </c>
      <c r="I190" s="35"/>
      <c r="J190" s="36" t="str">
        <f>IFERROR(VLOOKUP(A190&amp;" - 2018 - EU - Final",Comparison!A:P,15,FALSE),"")</f>
        <v>No matching advice</v>
      </c>
      <c r="K190" s="36" t="str">
        <f>IFERROR(IF(J190="No matching advice","",VLOOKUP(A190&amp;" - 2018 - EU - Final",Comparison!A:P,10,FALSE)),"")</f>
        <v/>
      </c>
      <c r="L190" s="36" t="str">
        <f>IFERROR(VLOOKUP(A190&amp;" - 2018 - EU - Final",Comparison!A:P,16,FALSE),"")</f>
        <v/>
      </c>
    </row>
    <row r="191" spans="1:12" x14ac:dyDescent="0.25">
      <c r="A191" s="33">
        <v>189</v>
      </c>
      <c r="B191" s="34" t="s">
        <v>419</v>
      </c>
      <c r="C191" s="34" t="s">
        <v>3048</v>
      </c>
      <c r="D191" s="37">
        <v>0</v>
      </c>
      <c r="E191" s="37">
        <v>0</v>
      </c>
      <c r="F191" s="35" t="s">
        <v>93</v>
      </c>
      <c r="G191" s="35">
        <v>0</v>
      </c>
      <c r="H191" s="35" t="s">
        <v>2976</v>
      </c>
      <c r="I191" s="35"/>
      <c r="J191" s="36" t="str">
        <f>IFERROR(VLOOKUP(A191&amp;" - 2018 - EU - Final",Comparison!A:P,15,FALSE),"")</f>
        <v>No matching advice</v>
      </c>
      <c r="K191" s="36" t="str">
        <f>IFERROR(IF(J191="No matching advice","",VLOOKUP(A191&amp;" - 2018 - EU - Final",Comparison!A:P,10,FALSE)),"")</f>
        <v/>
      </c>
      <c r="L191" s="36" t="str">
        <f>IFERROR(VLOOKUP(A191&amp;" - 2018 - EU - Final",Comparison!A:P,16,FALSE),"")</f>
        <v/>
      </c>
    </row>
    <row r="192" spans="1:12" x14ac:dyDescent="0.25">
      <c r="A192" s="33">
        <v>190</v>
      </c>
      <c r="B192" s="34" t="s">
        <v>3049</v>
      </c>
      <c r="C192" s="34" t="s">
        <v>2981</v>
      </c>
      <c r="D192" s="37">
        <v>0</v>
      </c>
      <c r="E192" s="37">
        <v>0</v>
      </c>
      <c r="F192" s="35" t="s">
        <v>93</v>
      </c>
      <c r="G192" s="35" t="e">
        <v>#DIV/0!</v>
      </c>
      <c r="H192" s="35" t="s">
        <v>93</v>
      </c>
      <c r="I192" s="35"/>
      <c r="J192" s="36" t="str">
        <f>IFERROR(VLOOKUP(A192&amp;" - 2018 - EU - Final",Comparison!A:P,15,FALSE),"")</f>
        <v/>
      </c>
      <c r="K192" s="36" t="str">
        <f>IFERROR(IF(J192="No matching advice","",VLOOKUP(A192&amp;" - 2018 - EU - Final",Comparison!A:P,10,FALSE)),"")</f>
        <v/>
      </c>
      <c r="L192" s="36" t="str">
        <f>IFERROR(VLOOKUP(A192&amp;" - 2018 - EU - Final",Comparison!A:P,16,FALSE),"")</f>
        <v/>
      </c>
    </row>
    <row r="193" spans="1:12" x14ac:dyDescent="0.25">
      <c r="A193" s="33">
        <v>191</v>
      </c>
      <c r="B193" s="34" t="s">
        <v>429</v>
      </c>
      <c r="C193" s="34" t="s">
        <v>3050</v>
      </c>
      <c r="D193" s="37">
        <v>3234</v>
      </c>
      <c r="E193" s="37">
        <v>4270</v>
      </c>
      <c r="F193" s="35">
        <v>0.75737704918032789</v>
      </c>
      <c r="G193" s="35">
        <v>0</v>
      </c>
      <c r="H193" s="35" t="s">
        <v>2976</v>
      </c>
      <c r="I193" s="35"/>
      <c r="J193" s="36">
        <f>IFERROR(VLOOKUP(A193&amp;" - 2018 - EU - Final",Comparison!A:P,15,FALSE),"")</f>
        <v>502</v>
      </c>
      <c r="K193" s="36">
        <f>IFERROR(IF(J193="No matching advice","",VLOOKUP(A193&amp;" - 2018 - EU - Final",Comparison!A:P,10,FALSE)),"")</f>
        <v>1072</v>
      </c>
      <c r="L193" s="36">
        <f>IFERROR(VLOOKUP(A193&amp;" - 2018 - EU - Final",Comparison!A:P,16,FALSE),"")</f>
        <v>570</v>
      </c>
    </row>
    <row r="194" spans="1:12" x14ac:dyDescent="0.25">
      <c r="A194" s="33">
        <v>192</v>
      </c>
      <c r="B194" s="34" t="s">
        <v>48</v>
      </c>
      <c r="C194" s="34" t="s">
        <v>3015</v>
      </c>
      <c r="D194" s="37">
        <v>143742.99698768029</v>
      </c>
      <c r="E194" s="37">
        <v>42500.003012319714</v>
      </c>
      <c r="F194" s="35">
        <v>3.3821879246929161</v>
      </c>
      <c r="G194" s="35">
        <v>7.4999999999999734E-2</v>
      </c>
      <c r="H194" s="35" t="s">
        <v>2976</v>
      </c>
      <c r="I194" s="35"/>
      <c r="J194" s="36">
        <f>IFERROR(VLOOKUP(A194&amp;" - 2018 - EU - Final",Comparison!A:P,15,FALSE),"")</f>
        <v>0</v>
      </c>
      <c r="K194" s="36">
        <f>IFERROR(IF(J194="No matching advice","",VLOOKUP(A194&amp;" - 2018 - EU - Final",Comparison!A:P,10,FALSE)),"")</f>
        <v>0</v>
      </c>
      <c r="L194" s="36">
        <f>IFERROR(VLOOKUP(A194&amp;" - 2018 - EU - Final",Comparison!A:P,16,FALSE),"")</f>
        <v>0</v>
      </c>
    </row>
    <row r="195" spans="1:12" x14ac:dyDescent="0.25">
      <c r="A195" s="33">
        <v>193</v>
      </c>
      <c r="B195" s="34" t="s">
        <v>48</v>
      </c>
      <c r="C195" s="34" t="s">
        <v>2978</v>
      </c>
      <c r="D195" s="37">
        <v>523726.9480519481</v>
      </c>
      <c r="E195" s="37">
        <v>2187571.7458256031</v>
      </c>
      <c r="F195" s="35">
        <v>0.2394101811980984</v>
      </c>
      <c r="G195" s="35">
        <v>8.0621469271326851E-2</v>
      </c>
      <c r="H195" s="35" t="s">
        <v>2976</v>
      </c>
      <c r="I195" s="35"/>
      <c r="J195" s="36">
        <f>IFERROR(VLOOKUP(A195&amp;" - 2018 - EU - Final",Comparison!A:P,15,FALSE),"")</f>
        <v>0</v>
      </c>
      <c r="K195" s="36">
        <f>IFERROR(IF(J195="No matching advice","",VLOOKUP(A195&amp;" - 2018 - EU - Final",Comparison!A:P,10,FALSE)),"")</f>
        <v>0</v>
      </c>
      <c r="L195" s="36">
        <f>IFERROR(VLOOKUP(A195&amp;" - 2018 - EU - Final",Comparison!A:P,16,FALSE),"")</f>
        <v>0</v>
      </c>
    </row>
    <row r="196" spans="1:12" x14ac:dyDescent="0.25">
      <c r="A196" s="33">
        <v>194</v>
      </c>
      <c r="B196" s="34" t="s">
        <v>48</v>
      </c>
      <c r="C196" s="34" t="s">
        <v>382</v>
      </c>
      <c r="D196" s="37">
        <v>6922</v>
      </c>
      <c r="E196" s="37">
        <v>21094</v>
      </c>
      <c r="F196" s="35">
        <v>0.32815018488669762</v>
      </c>
      <c r="G196" s="35">
        <v>0</v>
      </c>
      <c r="H196" s="35" t="s">
        <v>2976</v>
      </c>
      <c r="I196" s="35"/>
      <c r="J196" s="36">
        <f>IFERROR(VLOOKUP(A196&amp;" - 2018 - EU - Final",Comparison!A:P,15,FALSE),"")</f>
        <v>2354</v>
      </c>
      <c r="K196" s="36">
        <f>IFERROR(IF(J196="No matching advice","",VLOOKUP(A196&amp;" - 2018 - EU - Final",Comparison!A:P,10,FALSE)),"")</f>
        <v>3296</v>
      </c>
      <c r="L196" s="36">
        <f>IFERROR(VLOOKUP(A196&amp;" - 2018 - EU - Final",Comparison!A:P,16,FALSE),"")</f>
        <v>942</v>
      </c>
    </row>
    <row r="197" spans="1:12" x14ac:dyDescent="0.25">
      <c r="A197" s="33">
        <v>195</v>
      </c>
      <c r="B197" s="34" t="s">
        <v>437</v>
      </c>
      <c r="C197" s="34" t="s">
        <v>3045</v>
      </c>
      <c r="D197" s="37">
        <v>104</v>
      </c>
      <c r="E197" s="37">
        <v>0</v>
      </c>
      <c r="F197" s="35" t="s">
        <v>93</v>
      </c>
      <c r="G197" s="35">
        <v>0</v>
      </c>
      <c r="H197" s="35" t="s">
        <v>2976</v>
      </c>
      <c r="I197" s="35"/>
      <c r="J197" s="36" t="str">
        <f>IFERROR(VLOOKUP(A197&amp;" - 2018 - EU - Final",Comparison!A:P,15,FALSE),"")</f>
        <v/>
      </c>
      <c r="K197" s="36" t="str">
        <f>IFERROR(IF(J197="No matching advice","",VLOOKUP(A197&amp;" - 2018 - EU - Final",Comparison!A:P,10,FALSE)),"")</f>
        <v/>
      </c>
      <c r="L197" s="36" t="str">
        <f>IFERROR(VLOOKUP(A197&amp;" - 2018 - EU - Final",Comparison!A:P,16,FALSE),"")</f>
        <v/>
      </c>
    </row>
    <row r="198" spans="1:12" x14ac:dyDescent="0.25">
      <c r="A198" s="33">
        <v>196</v>
      </c>
      <c r="B198" s="34" t="s">
        <v>437</v>
      </c>
      <c r="C198" s="34" t="s">
        <v>3051</v>
      </c>
      <c r="D198" s="37">
        <v>2828</v>
      </c>
      <c r="E198" s="37">
        <v>0</v>
      </c>
      <c r="F198" s="35" t="s">
        <v>93</v>
      </c>
      <c r="G198" s="35">
        <v>0</v>
      </c>
      <c r="H198" s="35" t="s">
        <v>2976</v>
      </c>
      <c r="I198" s="35"/>
      <c r="J198" s="36" t="str">
        <f>IFERROR(VLOOKUP(A198&amp;" - 2018 - EU - Final",Comparison!A:P,15,FALSE),"")</f>
        <v/>
      </c>
      <c r="K198" s="36" t="str">
        <f>IFERROR(IF(J198="No matching advice","",VLOOKUP(A198&amp;" - 2018 - EU - Final",Comparison!A:P,10,FALSE)),"")</f>
        <v/>
      </c>
      <c r="L198" s="36" t="str">
        <f>IFERROR(VLOOKUP(A198&amp;" - 2018 - EU - Final",Comparison!A:P,16,FALSE),"")</f>
        <v/>
      </c>
    </row>
    <row r="199" spans="1:12" x14ac:dyDescent="0.25">
      <c r="A199" s="33">
        <v>197</v>
      </c>
      <c r="B199" s="34" t="s">
        <v>437</v>
      </c>
      <c r="C199" s="34" t="s">
        <v>3052</v>
      </c>
      <c r="D199" s="37">
        <v>3546</v>
      </c>
      <c r="E199" s="37">
        <v>0</v>
      </c>
      <c r="F199" s="35" t="s">
        <v>93</v>
      </c>
      <c r="G199" s="35">
        <v>0</v>
      </c>
      <c r="H199" s="35" t="s">
        <v>2976</v>
      </c>
      <c r="I199" s="35"/>
      <c r="J199" s="36">
        <f>IFERROR(VLOOKUP(A199&amp;" - 2018 - EU - Final",Comparison!A:P,15,FALSE),"")</f>
        <v>0</v>
      </c>
      <c r="K199" s="36">
        <f>IFERROR(IF(J199="No matching advice","",VLOOKUP(A199&amp;" - 2018 - EU - Final",Comparison!A:P,10,FALSE)),"")</f>
        <v>270</v>
      </c>
      <c r="L199" s="36">
        <f>IFERROR(VLOOKUP(A199&amp;" - 2018 - EU - Final",Comparison!A:P,16,FALSE),"")</f>
        <v>270</v>
      </c>
    </row>
    <row r="200" spans="1:12" x14ac:dyDescent="0.25">
      <c r="A200" s="33">
        <v>198</v>
      </c>
      <c r="B200" s="34" t="s">
        <v>437</v>
      </c>
      <c r="C200" s="34" t="s">
        <v>2978</v>
      </c>
      <c r="D200" s="37">
        <v>1638</v>
      </c>
      <c r="E200" s="37">
        <v>0</v>
      </c>
      <c r="F200" s="35" t="s">
        <v>93</v>
      </c>
      <c r="G200" s="35">
        <v>9.4095558460078554E-2</v>
      </c>
      <c r="H200" s="35" t="s">
        <v>2976</v>
      </c>
      <c r="I200" s="35"/>
      <c r="J200" s="36">
        <f>IFERROR(VLOOKUP(A200&amp;" - 2018 - EU - Final",Comparison!A:P,15,FALSE),"")</f>
        <v>0</v>
      </c>
      <c r="K200" s="36">
        <f>IFERROR(IF(J200="No matching advice","",VLOOKUP(A200&amp;" - 2018 - EU - Final",Comparison!A:P,10,FALSE)),"")</f>
        <v>0</v>
      </c>
      <c r="L200" s="36">
        <f>IFERROR(VLOOKUP(A200&amp;" - 2018 - EU - Final",Comparison!A:P,16,FALSE),"")</f>
        <v>0</v>
      </c>
    </row>
    <row r="201" spans="1:12" x14ac:dyDescent="0.25">
      <c r="A201" s="33">
        <v>199</v>
      </c>
      <c r="B201" s="34" t="s">
        <v>58</v>
      </c>
      <c r="C201" s="34" t="s">
        <v>2978</v>
      </c>
      <c r="D201" s="37">
        <v>865</v>
      </c>
      <c r="E201" s="37">
        <v>26009</v>
      </c>
      <c r="F201" s="35">
        <v>3.3257718482063901E-2</v>
      </c>
      <c r="G201" s="35">
        <v>0</v>
      </c>
      <c r="H201" s="35" t="s">
        <v>2976</v>
      </c>
      <c r="I201" s="35"/>
      <c r="J201" s="36">
        <f>IFERROR(VLOOKUP(A201&amp;" - 2018 - EU - Final",Comparison!A:P,15,FALSE),"")</f>
        <v>7102</v>
      </c>
      <c r="K201" s="36">
        <f>IFERROR(IF(J201="No matching advice","",VLOOKUP(A201&amp;" - 2018 - EU - Final",Comparison!A:P,10,FALSE)),"")</f>
        <v>7102</v>
      </c>
      <c r="L201" s="36">
        <f>IFERROR(VLOOKUP(A201&amp;" - 2018 - EU - Final",Comparison!A:P,16,FALSE),"")</f>
        <v>0</v>
      </c>
    </row>
    <row r="202" spans="1:12" x14ac:dyDescent="0.25">
      <c r="A202" s="33">
        <v>200</v>
      </c>
      <c r="B202" s="34" t="s">
        <v>56</v>
      </c>
      <c r="C202" s="34" t="s">
        <v>2987</v>
      </c>
      <c r="D202" s="37">
        <v>5.3515746019264796</v>
      </c>
      <c r="E202" s="37">
        <v>278.48084851666744</v>
      </c>
      <c r="F202" s="35">
        <v>1.9217029215587805E-2</v>
      </c>
      <c r="G202" s="35">
        <v>0</v>
      </c>
      <c r="H202" s="35" t="s">
        <v>2976</v>
      </c>
      <c r="I202" s="35"/>
      <c r="J202" s="36">
        <f>IFERROR(VLOOKUP(A202&amp;" - 2018 - EU - Final",Comparison!A:P,15,FALSE),"")</f>
        <v>31.691397360036415</v>
      </c>
      <c r="K202" s="36">
        <f>IFERROR(IF(J202="No matching advice","",VLOOKUP(A202&amp;" - 2018 - EU - Final",Comparison!A:P,10,FALSE)),"")</f>
        <v>31</v>
      </c>
      <c r="L202" s="36">
        <f>IFERROR(VLOOKUP(A202&amp;" - 2018 - EU - Final",Comparison!A:P,16,FALSE),"")</f>
        <v>0</v>
      </c>
    </row>
    <row r="203" spans="1:12" x14ac:dyDescent="0.25">
      <c r="A203" s="33">
        <v>201</v>
      </c>
      <c r="B203" s="34" t="s">
        <v>56</v>
      </c>
      <c r="C203" s="34" t="s">
        <v>3053</v>
      </c>
      <c r="D203" s="37">
        <v>43.366207981128355</v>
      </c>
      <c r="E203" s="37">
        <v>12550.816525609614</v>
      </c>
      <c r="F203" s="35">
        <v>3.455249934746535E-3</v>
      </c>
      <c r="G203" s="35">
        <v>0</v>
      </c>
      <c r="H203" s="35" t="s">
        <v>2976</v>
      </c>
      <c r="I203" s="35"/>
      <c r="J203" s="36">
        <f>IFERROR(VLOOKUP(A203&amp;" - 2018 - EU - Final",Comparison!A:P,15,FALSE),"")</f>
        <v>256.59808830223028</v>
      </c>
      <c r="K203" s="36">
        <f>IFERROR(IF(J203="No matching advice","",VLOOKUP(A203&amp;" - 2018 - EU - Final",Comparison!A:P,10,FALSE)),"")</f>
        <v>251</v>
      </c>
      <c r="L203" s="36">
        <f>IFERROR(VLOOKUP(A203&amp;" - 2018 - EU - Final",Comparison!A:P,16,FALSE),"")</f>
        <v>0</v>
      </c>
    </row>
    <row r="204" spans="1:12" x14ac:dyDescent="0.25">
      <c r="A204" s="33">
        <v>202</v>
      </c>
      <c r="B204" s="34" t="s">
        <v>56</v>
      </c>
      <c r="C204" s="34" t="s">
        <v>2979</v>
      </c>
      <c r="D204" s="37">
        <v>31.371299390603582</v>
      </c>
      <c r="E204" s="37">
        <v>1162.7411289580714</v>
      </c>
      <c r="F204" s="35">
        <v>2.6980467628865336E-2</v>
      </c>
      <c r="G204" s="35">
        <v>0.96121613487302004</v>
      </c>
      <c r="H204" s="35" t="s">
        <v>2988</v>
      </c>
      <c r="I204" s="35"/>
      <c r="J204" s="36">
        <f>IFERROR(VLOOKUP(A204&amp;" - 2018 - EU - Final",Comparison!A:P,15,FALSE),"")</f>
        <v>173.7915339098771</v>
      </c>
      <c r="K204" s="36">
        <f>IFERROR(IF(J204="No matching advice","",VLOOKUP(A204&amp;" - 2018 - EU - Final",Comparison!A:P,10,FALSE)),"")</f>
        <v>170</v>
      </c>
      <c r="L204" s="36">
        <f>IFERROR(VLOOKUP(A204&amp;" - 2018 - EU - Final",Comparison!A:P,16,FALSE),"")</f>
        <v>0</v>
      </c>
    </row>
    <row r="205" spans="1:12" x14ac:dyDescent="0.25">
      <c r="A205" s="33">
        <v>203</v>
      </c>
      <c r="B205" s="34" t="s">
        <v>56</v>
      </c>
      <c r="C205" s="34" t="s">
        <v>3054</v>
      </c>
      <c r="D205" s="37">
        <v>0</v>
      </c>
      <c r="E205" s="37">
        <v>81355</v>
      </c>
      <c r="F205" s="35">
        <v>0</v>
      </c>
      <c r="G205" s="35">
        <v>0</v>
      </c>
      <c r="H205" s="35" t="s">
        <v>2976</v>
      </c>
      <c r="I205" s="35"/>
      <c r="J205" s="36">
        <f>IFERROR(VLOOKUP(A205&amp;" - 2018 - EU - Final",Comparison!A:P,15,FALSE),"")</f>
        <v>10451</v>
      </c>
      <c r="K205" s="36">
        <f>IFERROR(IF(J205="No matching advice","",VLOOKUP(A205&amp;" - 2018 - EU - Final",Comparison!A:P,10,FALSE)),"")</f>
        <v>21</v>
      </c>
      <c r="L205" s="36">
        <f>IFERROR(VLOOKUP(A205&amp;" - 2018 - EU - Final",Comparison!A:P,16,FALSE),"")</f>
        <v>0</v>
      </c>
    </row>
    <row r="206" spans="1:12" x14ac:dyDescent="0.25">
      <c r="A206" s="33">
        <v>204</v>
      </c>
      <c r="B206" s="34" t="s">
        <v>56</v>
      </c>
      <c r="C206" s="34" t="s">
        <v>3055</v>
      </c>
      <c r="D206" s="37">
        <v>0</v>
      </c>
      <c r="E206" s="37">
        <v>0</v>
      </c>
      <c r="F206" s="35" t="s">
        <v>93</v>
      </c>
      <c r="G206" s="35" t="e">
        <v>#DIV/0!</v>
      </c>
      <c r="H206" s="35" t="s">
        <v>93</v>
      </c>
      <c r="I206" s="35"/>
      <c r="J206" s="36" t="str">
        <f>IFERROR(VLOOKUP(A206&amp;" - 2018 - EU - Final",Comparison!A:P,15,FALSE),"")</f>
        <v/>
      </c>
      <c r="K206" s="36" t="str">
        <f>IFERROR(IF(J206="No matching advice","",VLOOKUP(A206&amp;" - 2018 - EU - Final",Comparison!A:P,10,FALSE)),"")</f>
        <v/>
      </c>
      <c r="L206" s="36" t="str">
        <f>IFERROR(VLOOKUP(A206&amp;" - 2018 - EU - Final",Comparison!A:P,16,FALSE),"")</f>
        <v/>
      </c>
    </row>
    <row r="207" spans="1:12" x14ac:dyDescent="0.25">
      <c r="A207" s="33">
        <v>205</v>
      </c>
      <c r="B207" s="34" t="s">
        <v>56</v>
      </c>
      <c r="C207" s="34" t="s">
        <v>3005</v>
      </c>
      <c r="D207" s="37">
        <v>172.9112207587973</v>
      </c>
      <c r="E207" s="37">
        <v>7584.067573271016</v>
      </c>
      <c r="F207" s="35">
        <v>2.279927217001582E-2</v>
      </c>
      <c r="G207" s="35">
        <v>0.83041738176163904</v>
      </c>
      <c r="H207" s="35" t="s">
        <v>2988</v>
      </c>
      <c r="I207" s="35"/>
      <c r="J207" s="36">
        <f>IFERROR(VLOOKUP(A207&amp;" - 2018 - EU - Final",Comparison!A:P,15,FALSE),"")</f>
        <v>1233.9198907601276</v>
      </c>
      <c r="K207" s="36">
        <f>IFERROR(IF(J207="No matching advice","",VLOOKUP(A207&amp;" - 2018 - EU - Final",Comparison!A:P,10,FALSE)),"")</f>
        <v>1207</v>
      </c>
      <c r="L207" s="36">
        <f>IFERROR(VLOOKUP(A207&amp;" - 2018 - EU - Final",Comparison!A:P,16,FALSE),"")</f>
        <v>0</v>
      </c>
    </row>
    <row r="208" spans="1:12" x14ac:dyDescent="0.25">
      <c r="A208" s="33">
        <v>206</v>
      </c>
      <c r="B208" s="34" t="s">
        <v>41</v>
      </c>
      <c r="C208" s="34" t="s">
        <v>3015</v>
      </c>
      <c r="D208" s="37">
        <v>5466.5361904761903</v>
      </c>
      <c r="E208" s="37">
        <v>8221.4638095238097</v>
      </c>
      <c r="F208" s="35">
        <v>0.66491032705680841</v>
      </c>
      <c r="G208" s="35">
        <v>0.30083174603174634</v>
      </c>
      <c r="H208" s="35" t="s">
        <v>2976</v>
      </c>
      <c r="I208" s="35"/>
      <c r="J208" s="36">
        <f>IFERROR(VLOOKUP(A208&amp;" - 2018 - EU - Final",Comparison!A:P,15,FALSE),"")</f>
        <v>168.88761904761907</v>
      </c>
      <c r="K208" s="36">
        <f>IFERROR(IF(J208="No matching advice","",VLOOKUP(A208&amp;" - 2018 - EU - Final",Comparison!A:P,10,FALSE)),"")</f>
        <v>1031</v>
      </c>
      <c r="L208" s="36">
        <f>IFERROR(VLOOKUP(A208&amp;" - 2018 - EU - Final",Comparison!A:P,16,FALSE),"")</f>
        <v>862.11238095238093</v>
      </c>
    </row>
    <row r="209" spans="1:12" x14ac:dyDescent="0.25">
      <c r="A209" s="33">
        <v>207</v>
      </c>
      <c r="B209" s="34" t="s">
        <v>41</v>
      </c>
      <c r="C209" s="34" t="s">
        <v>190</v>
      </c>
      <c r="D209" s="37">
        <v>6061</v>
      </c>
      <c r="E209" s="37">
        <v>0</v>
      </c>
      <c r="F209" s="35" t="s">
        <v>93</v>
      </c>
      <c r="G209" s="35">
        <v>0</v>
      </c>
      <c r="H209" s="35" t="s">
        <v>2976</v>
      </c>
      <c r="I209" s="35"/>
      <c r="J209" s="36">
        <f>IFERROR(VLOOKUP(A209&amp;" - 2018 - EU - Final",Comparison!A:P,15,FALSE),"")</f>
        <v>0</v>
      </c>
      <c r="K209" s="36">
        <f>IFERROR(IF(J209="No matching advice","",VLOOKUP(A209&amp;" - 2018 - EU - Final",Comparison!A:P,10,FALSE)),"")</f>
        <v>80</v>
      </c>
      <c r="L209" s="36">
        <f>IFERROR(VLOOKUP(A209&amp;" - 2018 - EU - Final",Comparison!A:P,16,FALSE),"")</f>
        <v>80</v>
      </c>
    </row>
    <row r="210" spans="1:12" x14ac:dyDescent="0.25">
      <c r="A210" s="33">
        <v>208</v>
      </c>
      <c r="B210" s="34" t="s">
        <v>41</v>
      </c>
      <c r="C210" s="34" t="s">
        <v>97</v>
      </c>
      <c r="D210" s="37">
        <v>2781</v>
      </c>
      <c r="E210" s="37">
        <v>4839</v>
      </c>
      <c r="F210" s="35">
        <v>0.57470551766893985</v>
      </c>
      <c r="G210" s="35">
        <v>0</v>
      </c>
      <c r="H210" s="35" t="s">
        <v>2976</v>
      </c>
      <c r="I210" s="35"/>
      <c r="J210" s="36">
        <f>IFERROR(VLOOKUP(A210&amp;" - 2018 - EU - Final",Comparison!A:P,15,FALSE),"")</f>
        <v>1613</v>
      </c>
      <c r="K210" s="36">
        <f>IFERROR(IF(J210="No matching advice","",VLOOKUP(A210&amp;" - 2018 - EU - Final",Comparison!A:P,10,FALSE)),"")</f>
        <v>2540</v>
      </c>
      <c r="L210" s="36">
        <f>IFERROR(VLOOKUP(A210&amp;" - 2018 - EU - Final",Comparison!A:P,16,FALSE),"")</f>
        <v>927</v>
      </c>
    </row>
    <row r="211" spans="1:12" x14ac:dyDescent="0.25">
      <c r="A211" s="33">
        <v>209</v>
      </c>
      <c r="B211" s="34" t="s">
        <v>41</v>
      </c>
      <c r="C211" s="34" t="s">
        <v>2994</v>
      </c>
      <c r="D211" s="37">
        <v>46534.597134697295</v>
      </c>
      <c r="E211" s="37">
        <v>238791.91714885199</v>
      </c>
      <c r="F211" s="35">
        <v>0.19487509330430874</v>
      </c>
      <c r="G211" s="35">
        <v>0.15200152485129226</v>
      </c>
      <c r="H211" s="35" t="s">
        <v>2976</v>
      </c>
      <c r="I211" s="35"/>
      <c r="J211" s="36">
        <f>IFERROR(VLOOKUP(A211&amp;" - 2018 - EU - Final",Comparison!A:P,15,FALSE),"")</f>
        <v>13936.698741970022</v>
      </c>
      <c r="K211" s="36">
        <f>IFERROR(IF(J211="No matching advice","",VLOOKUP(A211&amp;" - 2018 - EU - Final",Comparison!A:P,10,FALSE)),"")</f>
        <v>13991</v>
      </c>
      <c r="L211" s="36">
        <f>IFERROR(VLOOKUP(A211&amp;" - 2018 - EU - Final",Comparison!A:P,16,FALSE),"")</f>
        <v>54.301258029978271</v>
      </c>
    </row>
    <row r="212" spans="1:12" x14ac:dyDescent="0.25">
      <c r="A212" s="33">
        <v>210</v>
      </c>
      <c r="B212" s="34" t="s">
        <v>41</v>
      </c>
      <c r="C212" s="34" t="s">
        <v>2980</v>
      </c>
      <c r="D212" s="37">
        <v>7671</v>
      </c>
      <c r="E212" s="37">
        <v>9995</v>
      </c>
      <c r="F212" s="35">
        <v>0.76748374187093549</v>
      </c>
      <c r="G212" s="35">
        <v>0</v>
      </c>
      <c r="H212" s="35" t="s">
        <v>2976</v>
      </c>
      <c r="I212" s="35"/>
      <c r="J212" s="36">
        <f>IFERROR(VLOOKUP(A212&amp;" - 2018 - EU - Final",Comparison!A:P,15,FALSE),"")</f>
        <v>11</v>
      </c>
      <c r="K212" s="36">
        <f>IFERROR(IF(J212="No matching advice","",VLOOKUP(A212&amp;" - 2018 - EU - Final",Comparison!A:P,10,FALSE)),"")</f>
        <v>213</v>
      </c>
      <c r="L212" s="36">
        <f>IFERROR(VLOOKUP(A212&amp;" - 2018 - EU - Final",Comparison!A:P,16,FALSE),"")</f>
        <v>202</v>
      </c>
    </row>
    <row r="213" spans="1:12" x14ac:dyDescent="0.25">
      <c r="A213" s="33">
        <v>211</v>
      </c>
      <c r="B213" s="34" t="s">
        <v>41</v>
      </c>
      <c r="C213" s="34" t="s">
        <v>258</v>
      </c>
      <c r="D213" s="37">
        <v>82274</v>
      </c>
      <c r="E213" s="37">
        <v>309794</v>
      </c>
      <c r="F213" s="35">
        <v>0.26557647985435484</v>
      </c>
      <c r="G213" s="35">
        <v>0</v>
      </c>
      <c r="H213" s="35" t="s">
        <v>2976</v>
      </c>
      <c r="I213" s="35"/>
      <c r="J213" s="36">
        <f>IFERROR(VLOOKUP(A213&amp;" - 2018 - EU - Final",Comparison!A:P,15,FALSE),"")</f>
        <v>16518</v>
      </c>
      <c r="K213" s="36">
        <f>IFERROR(IF(J213="No matching advice","",VLOOKUP(A213&amp;" - 2018 - EU - Final",Comparison!A:P,10,FALSE)),"")</f>
        <v>17159</v>
      </c>
      <c r="L213" s="36">
        <f>IFERROR(VLOOKUP(A213&amp;" - 2018 - EU - Final",Comparison!A:P,16,FALSE),"")</f>
        <v>641</v>
      </c>
    </row>
    <row r="214" spans="1:12" x14ac:dyDescent="0.25">
      <c r="A214" s="33">
        <v>212</v>
      </c>
      <c r="B214" s="34" t="s">
        <v>41</v>
      </c>
      <c r="C214" s="34" t="s">
        <v>3032</v>
      </c>
      <c r="D214" s="37">
        <v>0</v>
      </c>
      <c r="E214" s="37">
        <v>0</v>
      </c>
      <c r="F214" s="35" t="s">
        <v>93</v>
      </c>
      <c r="G214" s="35">
        <v>0</v>
      </c>
      <c r="H214" s="35" t="s">
        <v>2976</v>
      </c>
      <c r="I214" s="35"/>
      <c r="J214" s="36">
        <f>IFERROR(VLOOKUP(A214&amp;" - 2018 - EU - Final",Comparison!A:P,15,FALSE),"")</f>
        <v>0</v>
      </c>
      <c r="K214" s="36">
        <f>IFERROR(IF(J214="No matching advice","",VLOOKUP(A214&amp;" - 2018 - EU - Final",Comparison!A:P,10,FALSE)),"")</f>
        <v>0</v>
      </c>
      <c r="L214" s="36">
        <f>IFERROR(VLOOKUP(A214&amp;" - 2018 - EU - Final",Comparison!A:P,16,FALSE),"")</f>
        <v>0</v>
      </c>
    </row>
    <row r="215" spans="1:12" x14ac:dyDescent="0.25">
      <c r="A215" s="33">
        <v>213</v>
      </c>
      <c r="B215" s="34" t="s">
        <v>41</v>
      </c>
      <c r="C215" s="34" t="s">
        <v>2996</v>
      </c>
      <c r="D215" s="37">
        <v>0</v>
      </c>
      <c r="E215" s="37">
        <v>0</v>
      </c>
      <c r="F215" s="35" t="s">
        <v>93</v>
      </c>
      <c r="G215" s="35" t="e">
        <v>#DIV/0!</v>
      </c>
      <c r="H215" s="35" t="s">
        <v>93</v>
      </c>
      <c r="I215" s="35"/>
      <c r="J215" s="36" t="str">
        <f>IFERROR(VLOOKUP(A215&amp;" - 2018 - EU - Final",Comparison!A:P,15,FALSE),"")</f>
        <v>No matching advice</v>
      </c>
      <c r="K215" s="36" t="str">
        <f>IFERROR(IF(J215="No matching advice","",VLOOKUP(A215&amp;" - 2018 - EU - Final",Comparison!A:P,10,FALSE)),"")</f>
        <v/>
      </c>
      <c r="L215" s="36" t="str">
        <f>IFERROR(VLOOKUP(A215&amp;" - 2018 - EU - Final",Comparison!A:P,16,FALSE),"")</f>
        <v/>
      </c>
    </row>
    <row r="216" spans="1:12" x14ac:dyDescent="0.25">
      <c r="A216" s="33">
        <v>214</v>
      </c>
      <c r="B216" s="34" t="s">
        <v>3056</v>
      </c>
      <c r="C216" s="34" t="s">
        <v>3057</v>
      </c>
      <c r="D216" s="37">
        <v>80</v>
      </c>
      <c r="E216" s="37">
        <v>1680</v>
      </c>
      <c r="F216" s="35">
        <v>4.7619047619047616E-2</v>
      </c>
      <c r="G216" s="35">
        <v>0</v>
      </c>
      <c r="H216" s="35" t="s">
        <v>2976</v>
      </c>
      <c r="I216" s="35"/>
      <c r="J216" s="36" t="str">
        <f>IFERROR(VLOOKUP(A216&amp;" - 2018 - EU - Final",Comparison!A:P,15,FALSE),"")</f>
        <v/>
      </c>
      <c r="K216" s="36" t="str">
        <f>IFERROR(IF(J216="No matching advice","",VLOOKUP(A216&amp;" - 2018 - EU - Final",Comparison!A:P,10,FALSE)),"")</f>
        <v/>
      </c>
      <c r="L216" s="36" t="str">
        <f>IFERROR(VLOOKUP(A216&amp;" - 2018 - EU - Final",Comparison!A:P,16,FALSE),"")</f>
        <v/>
      </c>
    </row>
    <row r="217" spans="1:12" x14ac:dyDescent="0.25">
      <c r="A217" s="33">
        <v>215</v>
      </c>
      <c r="B217" s="34" t="s">
        <v>3058</v>
      </c>
      <c r="C217" s="34" t="s">
        <v>3059</v>
      </c>
      <c r="D217" s="37">
        <v>0</v>
      </c>
      <c r="E217" s="37">
        <v>0</v>
      </c>
      <c r="F217" s="35" t="s">
        <v>93</v>
      </c>
      <c r="G217" s="35">
        <v>0</v>
      </c>
      <c r="H217" s="35" t="s">
        <v>2976</v>
      </c>
      <c r="I217" s="35"/>
      <c r="J217" s="36" t="str">
        <f>IFERROR(VLOOKUP(A217&amp;" - 2018 - EU - Final",Comparison!A:P,15,FALSE),"")</f>
        <v/>
      </c>
      <c r="K217" s="36" t="str">
        <f>IFERROR(IF(J217="No matching advice","",VLOOKUP(A217&amp;" - 2018 - EU - Final",Comparison!A:P,10,FALSE)),"")</f>
        <v/>
      </c>
      <c r="L217" s="36" t="str">
        <f>IFERROR(VLOOKUP(A217&amp;" - 2018 - EU - Final",Comparison!A:P,16,FALSE),"")</f>
        <v/>
      </c>
    </row>
    <row r="218" spans="1:12" x14ac:dyDescent="0.25">
      <c r="A218" s="33">
        <v>216</v>
      </c>
      <c r="B218" s="34" t="s">
        <v>3058</v>
      </c>
      <c r="C218" s="34" t="s">
        <v>3060</v>
      </c>
      <c r="D218" s="37">
        <v>0</v>
      </c>
      <c r="E218" s="37">
        <v>1464</v>
      </c>
      <c r="F218" s="35">
        <v>0</v>
      </c>
      <c r="G218" s="35">
        <v>0</v>
      </c>
      <c r="H218" s="35" t="s">
        <v>2976</v>
      </c>
      <c r="I218" s="35"/>
      <c r="J218" s="36" t="str">
        <f>IFERROR(VLOOKUP(A218&amp;" - 2018 - EU - Final",Comparison!A:P,15,FALSE),"")</f>
        <v/>
      </c>
      <c r="K218" s="36" t="str">
        <f>IFERROR(IF(J218="No matching advice","",VLOOKUP(A218&amp;" - 2018 - EU - Final",Comparison!A:P,10,FALSE)),"")</f>
        <v/>
      </c>
      <c r="L218" s="36" t="str">
        <f>IFERROR(VLOOKUP(A218&amp;" - 2018 - EU - Final",Comparison!A:P,16,FALSE),"")</f>
        <v/>
      </c>
    </row>
    <row r="219" spans="1:12" x14ac:dyDescent="0.25">
      <c r="A219" s="33">
        <v>217</v>
      </c>
      <c r="B219" s="34" t="s">
        <v>3058</v>
      </c>
      <c r="C219" s="34" t="e">
        <v>#N/A</v>
      </c>
      <c r="D219" s="37">
        <v>0</v>
      </c>
      <c r="E219" s="37">
        <v>0</v>
      </c>
      <c r="F219" s="35" t="s">
        <v>93</v>
      </c>
      <c r="G219" s="35" t="e">
        <v>#DIV/0!</v>
      </c>
      <c r="H219" s="35" t="s">
        <v>93</v>
      </c>
      <c r="I219" s="35"/>
      <c r="J219" s="36" t="str">
        <f>IFERROR(VLOOKUP(A219&amp;" - 2018 - EU - Final",Comparison!A:P,15,FALSE),"")</f>
        <v/>
      </c>
      <c r="K219" s="36" t="str">
        <f>IFERROR(IF(J219="No matching advice","",VLOOKUP(A219&amp;" - 2018 - EU - Final",Comparison!A:P,10,FALSE)),"")</f>
        <v/>
      </c>
      <c r="L219" s="36" t="str">
        <f>IFERROR(VLOOKUP(A219&amp;" - 2018 - EU - Final",Comparison!A:P,16,FALSE),"")</f>
        <v/>
      </c>
    </row>
    <row r="220" spans="1:12" x14ac:dyDescent="0.25">
      <c r="A220" s="33">
        <v>218</v>
      </c>
      <c r="B220" s="34" t="s">
        <v>3058</v>
      </c>
      <c r="C220" s="34" t="s">
        <v>3061</v>
      </c>
      <c r="D220" s="37">
        <v>3334.5178962746531</v>
      </c>
      <c r="E220" s="37">
        <v>33468.482103725342</v>
      </c>
      <c r="F220" s="35">
        <v>9.9631584304909107E-2</v>
      </c>
      <c r="G220" s="35">
        <v>4.9827820098090614E-3</v>
      </c>
      <c r="H220" s="35" t="s">
        <v>2976</v>
      </c>
      <c r="I220" s="35"/>
      <c r="J220" s="36" t="str">
        <f>IFERROR(VLOOKUP(A220&amp;" - 2018 - EU - Final",Comparison!A:P,15,FALSE),"")</f>
        <v/>
      </c>
      <c r="K220" s="36" t="str">
        <f>IFERROR(IF(J220="No matching advice","",VLOOKUP(A220&amp;" - 2018 - EU - Final",Comparison!A:P,10,FALSE)),"")</f>
        <v/>
      </c>
      <c r="L220" s="36" t="str">
        <f>IFERROR(VLOOKUP(A220&amp;" - 2018 - EU - Final",Comparison!A:P,16,FALSE),"")</f>
        <v/>
      </c>
    </row>
    <row r="221" spans="1:12" x14ac:dyDescent="0.25">
      <c r="A221" s="33">
        <v>219</v>
      </c>
      <c r="B221" s="34" t="s">
        <v>3058</v>
      </c>
      <c r="C221" s="34" t="s">
        <v>3062</v>
      </c>
      <c r="D221" s="37">
        <v>4923.3999999999996</v>
      </c>
      <c r="E221" s="37">
        <v>26247.599999999999</v>
      </c>
      <c r="F221" s="35">
        <v>0.18757524497477865</v>
      </c>
      <c r="G221" s="35">
        <v>2.1916666666666695E-2</v>
      </c>
      <c r="H221" s="35" t="s">
        <v>2976</v>
      </c>
      <c r="I221" s="35"/>
      <c r="J221" s="36" t="str">
        <f>IFERROR(VLOOKUP(A221&amp;" - 2018 - EU - Final",Comparison!A:P,15,FALSE),"")</f>
        <v/>
      </c>
      <c r="K221" s="36" t="str">
        <f>IFERROR(IF(J221="No matching advice","",VLOOKUP(A221&amp;" - 2018 - EU - Final",Comparison!A:P,10,FALSE)),"")</f>
        <v/>
      </c>
      <c r="L221" s="36" t="str">
        <f>IFERROR(VLOOKUP(A221&amp;" - 2018 - EU - Final",Comparison!A:P,16,FALSE),"")</f>
        <v/>
      </c>
    </row>
    <row r="222" spans="1:12" x14ac:dyDescent="0.25">
      <c r="A222" s="33">
        <v>220</v>
      </c>
      <c r="B222" s="34" t="s">
        <v>3063</v>
      </c>
      <c r="C222" s="34" t="s">
        <v>3064</v>
      </c>
      <c r="D222" s="37">
        <v>20</v>
      </c>
      <c r="E222" s="37">
        <v>0</v>
      </c>
      <c r="F222" s="35" t="s">
        <v>93</v>
      </c>
      <c r="G222" s="35">
        <v>0</v>
      </c>
      <c r="H222" s="35" t="s">
        <v>2976</v>
      </c>
      <c r="I222" s="35"/>
      <c r="J222" s="36" t="str">
        <f>IFERROR(VLOOKUP(A222&amp;" - 2018 - EU - Final",Comparison!A:P,15,FALSE),"")</f>
        <v/>
      </c>
      <c r="K222" s="36" t="str">
        <f>IFERROR(IF(J222="No matching advice","",VLOOKUP(A222&amp;" - 2018 - EU - Final",Comparison!A:P,10,FALSE)),"")</f>
        <v/>
      </c>
      <c r="L222" s="36" t="str">
        <f>IFERROR(VLOOKUP(A222&amp;" - 2018 - EU - Final",Comparison!A:P,16,FALSE),"")</f>
        <v/>
      </c>
    </row>
    <row r="223" spans="1:12" x14ac:dyDescent="0.25">
      <c r="A223" s="33">
        <v>221</v>
      </c>
      <c r="B223" s="34" t="s">
        <v>3063</v>
      </c>
      <c r="C223" s="34" t="s">
        <v>3065</v>
      </c>
      <c r="D223" s="37">
        <v>20</v>
      </c>
      <c r="E223" s="37">
        <v>0</v>
      </c>
      <c r="F223" s="35" t="s">
        <v>93</v>
      </c>
      <c r="G223" s="35">
        <v>0</v>
      </c>
      <c r="H223" s="35" t="s">
        <v>2976</v>
      </c>
      <c r="I223" s="35"/>
      <c r="J223" s="36" t="str">
        <f>IFERROR(VLOOKUP(A223&amp;" - 2018 - EU - Final",Comparison!A:P,15,FALSE),"")</f>
        <v/>
      </c>
      <c r="K223" s="36" t="str">
        <f>IFERROR(IF(J223="No matching advice","",VLOOKUP(A223&amp;" - 2018 - EU - Final",Comparison!A:P,10,FALSE)),"")</f>
        <v/>
      </c>
      <c r="L223" s="36" t="str">
        <f>IFERROR(VLOOKUP(A223&amp;" - 2018 - EU - Final",Comparison!A:P,16,FALSE),"")</f>
        <v/>
      </c>
    </row>
    <row r="224" spans="1:12" x14ac:dyDescent="0.25">
      <c r="A224" s="33">
        <v>222</v>
      </c>
      <c r="B224" s="34" t="s">
        <v>3063</v>
      </c>
      <c r="C224" s="34" t="s">
        <v>3066</v>
      </c>
      <c r="D224" s="37">
        <v>0</v>
      </c>
      <c r="E224" s="37">
        <v>0</v>
      </c>
      <c r="F224" s="35" t="s">
        <v>93</v>
      </c>
      <c r="G224" s="35">
        <v>0</v>
      </c>
      <c r="H224" s="35" t="s">
        <v>2976</v>
      </c>
      <c r="I224" s="35"/>
      <c r="J224" s="36" t="str">
        <f>IFERROR(VLOOKUP(A224&amp;" - 2018 - EU - Final",Comparison!A:P,15,FALSE),"")</f>
        <v/>
      </c>
      <c r="K224" s="36" t="str">
        <f>IFERROR(IF(J224="No matching advice","",VLOOKUP(A224&amp;" - 2018 - EU - Final",Comparison!A:P,10,FALSE)),"")</f>
        <v/>
      </c>
      <c r="L224" s="36" t="str">
        <f>IFERROR(VLOOKUP(A224&amp;" - 2018 - EU - Final",Comparison!A:P,16,FALSE),"")</f>
        <v/>
      </c>
    </row>
    <row r="225" spans="1:12" x14ac:dyDescent="0.25">
      <c r="A225" s="33">
        <v>223</v>
      </c>
      <c r="B225" s="34" t="s">
        <v>3067</v>
      </c>
      <c r="C225" s="34" t="s">
        <v>3060</v>
      </c>
      <c r="D225" s="37">
        <v>60.457477743866413</v>
      </c>
      <c r="E225" s="37">
        <v>137.54252225613359</v>
      </c>
      <c r="F225" s="35">
        <v>0.43955481368359423</v>
      </c>
      <c r="G225" s="35">
        <v>0</v>
      </c>
      <c r="H225" s="35" t="s">
        <v>2976</v>
      </c>
      <c r="I225" s="35"/>
      <c r="J225" s="36" t="str">
        <f>IFERROR(VLOOKUP(A225&amp;" - 2018 - EU - Final",Comparison!A:P,15,FALSE),"")</f>
        <v/>
      </c>
      <c r="K225" s="36" t="str">
        <f>IFERROR(IF(J225="No matching advice","",VLOOKUP(A225&amp;" - 2018 - EU - Final",Comparison!A:P,10,FALSE)),"")</f>
        <v/>
      </c>
      <c r="L225" s="36" t="str">
        <f>IFERROR(VLOOKUP(A225&amp;" - 2018 - EU - Final",Comparison!A:P,16,FALSE),"")</f>
        <v/>
      </c>
    </row>
    <row r="226" spans="1:12" x14ac:dyDescent="0.25">
      <c r="A226" s="33">
        <v>224</v>
      </c>
      <c r="B226" s="34" t="s">
        <v>3067</v>
      </c>
      <c r="C226" s="34" t="s">
        <v>3005</v>
      </c>
      <c r="D226" s="37">
        <v>3967.5722187440624</v>
      </c>
      <c r="E226" s="37">
        <v>9050.4277812559376</v>
      </c>
      <c r="F226" s="35">
        <v>0.43838504815884827</v>
      </c>
      <c r="G226" s="35">
        <v>0</v>
      </c>
      <c r="H226" s="35" t="s">
        <v>2976</v>
      </c>
      <c r="I226" s="35"/>
      <c r="J226" s="36" t="str">
        <f>IFERROR(VLOOKUP(A226&amp;" - 2018 - EU - Final",Comparison!A:P,15,FALSE),"")</f>
        <v/>
      </c>
      <c r="K226" s="36" t="str">
        <f>IFERROR(IF(J226="No matching advice","",VLOOKUP(A226&amp;" - 2018 - EU - Final",Comparison!A:P,10,FALSE)),"")</f>
        <v/>
      </c>
      <c r="L226" s="36" t="str">
        <f>IFERROR(VLOOKUP(A226&amp;" - 2018 - EU - Final",Comparison!A:P,16,FALSE),"")</f>
        <v/>
      </c>
    </row>
    <row r="227" spans="1:12" x14ac:dyDescent="0.25">
      <c r="A227" s="33">
        <v>225</v>
      </c>
      <c r="B227" s="34" t="s">
        <v>3067</v>
      </c>
      <c r="C227" s="34" t="s">
        <v>388</v>
      </c>
      <c r="D227" s="37">
        <v>522.27103582460632</v>
      </c>
      <c r="E227" s="37">
        <v>1190.7289641753937</v>
      </c>
      <c r="F227" s="35">
        <v>0.43861453910822656</v>
      </c>
      <c r="G227" s="35">
        <v>0</v>
      </c>
      <c r="H227" s="35" t="s">
        <v>2976</v>
      </c>
      <c r="I227" s="35"/>
      <c r="J227" s="36" t="str">
        <f>IFERROR(VLOOKUP(A227&amp;" - 2018 - EU - Final",Comparison!A:P,15,FALSE),"")</f>
        <v/>
      </c>
      <c r="K227" s="36" t="str">
        <f>IFERROR(IF(J227="No matching advice","",VLOOKUP(A227&amp;" - 2018 - EU - Final",Comparison!A:P,10,FALSE)),"")</f>
        <v/>
      </c>
      <c r="L227" s="36" t="str">
        <f>IFERROR(VLOOKUP(A227&amp;" - 2018 - EU - Final",Comparison!A:P,16,FALSE),"")</f>
        <v/>
      </c>
    </row>
    <row r="228" spans="1:12" x14ac:dyDescent="0.25">
      <c r="A228" s="33">
        <v>226</v>
      </c>
      <c r="B228" s="34" t="s">
        <v>3067</v>
      </c>
      <c r="C228" s="34" t="s">
        <v>3068</v>
      </c>
      <c r="D228" s="37">
        <v>105.95567794387622</v>
      </c>
      <c r="E228" s="37">
        <v>242.04432205612378</v>
      </c>
      <c r="F228" s="35">
        <v>0.43775320587486394</v>
      </c>
      <c r="G228" s="35">
        <v>2.3809523809523836E-2</v>
      </c>
      <c r="H228" s="35" t="s">
        <v>2976</v>
      </c>
      <c r="I228" s="35"/>
      <c r="J228" s="36" t="str">
        <f>IFERROR(VLOOKUP(A228&amp;" - 2018 - EU - Final",Comparison!A:P,15,FALSE),"")</f>
        <v/>
      </c>
      <c r="K228" s="36" t="str">
        <f>IFERROR(IF(J228="No matching advice","",VLOOKUP(A228&amp;" - 2018 - EU - Final",Comparison!A:P,10,FALSE)),"")</f>
        <v/>
      </c>
      <c r="L228" s="36" t="str">
        <f>IFERROR(VLOOKUP(A228&amp;" - 2018 - EU - Final",Comparison!A:P,16,FALSE),"")</f>
        <v/>
      </c>
    </row>
    <row r="229" spans="1:12" x14ac:dyDescent="0.25">
      <c r="A229" s="33">
        <v>227</v>
      </c>
      <c r="B229" s="34" t="s">
        <v>3069</v>
      </c>
      <c r="C229" s="34" t="s">
        <v>3070</v>
      </c>
      <c r="D229" s="37">
        <v>293</v>
      </c>
      <c r="E229" s="37">
        <v>0</v>
      </c>
      <c r="F229" s="35" t="s">
        <v>93</v>
      </c>
      <c r="G229" s="35">
        <v>0</v>
      </c>
      <c r="H229" s="35" t="s">
        <v>2976</v>
      </c>
      <c r="I229" s="35"/>
      <c r="J229" s="36" t="str">
        <f>IFERROR(VLOOKUP(A229&amp;" - 2018 - EU - Final",Comparison!A:P,15,FALSE),"")</f>
        <v/>
      </c>
      <c r="K229" s="36" t="str">
        <f>IFERROR(IF(J229="No matching advice","",VLOOKUP(A229&amp;" - 2018 - EU - Final",Comparison!A:P,10,FALSE)),"")</f>
        <v/>
      </c>
      <c r="L229" s="36" t="str">
        <f>IFERROR(VLOOKUP(A229&amp;" - 2018 - EU - Final",Comparison!A:P,16,FALSE),"")</f>
        <v/>
      </c>
    </row>
    <row r="230" spans="1:12" x14ac:dyDescent="0.25">
      <c r="A230" s="33">
        <v>228</v>
      </c>
      <c r="B230" s="34" t="s">
        <v>3069</v>
      </c>
      <c r="C230" s="34" t="e">
        <v>#N/A</v>
      </c>
      <c r="D230" s="37">
        <v>0</v>
      </c>
      <c r="E230" s="37">
        <v>0</v>
      </c>
      <c r="F230" s="35" t="s">
        <v>93</v>
      </c>
      <c r="G230" s="35" t="e">
        <v>#DIV/0!</v>
      </c>
      <c r="H230" s="35" t="s">
        <v>93</v>
      </c>
      <c r="I230" s="35"/>
      <c r="J230" s="36" t="str">
        <f>IFERROR(VLOOKUP(A230&amp;" - 2018 - EU - Final",Comparison!A:P,15,FALSE),"")</f>
        <v/>
      </c>
      <c r="K230" s="36" t="str">
        <f>IFERROR(IF(J230="No matching advice","",VLOOKUP(A230&amp;" - 2018 - EU - Final",Comparison!A:P,10,FALSE)),"")</f>
        <v/>
      </c>
      <c r="L230" s="36" t="str">
        <f>IFERROR(VLOOKUP(A230&amp;" - 2018 - EU - Final",Comparison!A:P,16,FALSE),"")</f>
        <v/>
      </c>
    </row>
    <row r="231" spans="1:12" x14ac:dyDescent="0.25">
      <c r="A231" s="33">
        <v>229</v>
      </c>
      <c r="B231" s="34" t="s">
        <v>3069</v>
      </c>
      <c r="C231" s="34" t="s">
        <v>3071</v>
      </c>
      <c r="D231" s="37">
        <v>454</v>
      </c>
      <c r="E231" s="37">
        <v>0</v>
      </c>
      <c r="F231" s="35" t="s">
        <v>93</v>
      </c>
      <c r="G231" s="35">
        <v>0</v>
      </c>
      <c r="H231" s="35" t="s">
        <v>2976</v>
      </c>
      <c r="I231" s="35"/>
      <c r="J231" s="36" t="str">
        <f>IFERROR(VLOOKUP(A231&amp;" - 2018 - EU - Final",Comparison!A:P,15,FALSE),"")</f>
        <v/>
      </c>
      <c r="K231" s="36" t="str">
        <f>IFERROR(IF(J231="No matching advice","",VLOOKUP(A231&amp;" - 2018 - EU - Final",Comparison!A:P,10,FALSE)),"")</f>
        <v/>
      </c>
      <c r="L231" s="36" t="str">
        <f>IFERROR(VLOOKUP(A231&amp;" - 2018 - EU - Final",Comparison!A:P,16,FALSE),"")</f>
        <v/>
      </c>
    </row>
    <row r="232" spans="1:12" x14ac:dyDescent="0.25">
      <c r="A232" s="33">
        <v>230</v>
      </c>
      <c r="B232" s="34" t="s">
        <v>3069</v>
      </c>
      <c r="C232" s="34" t="s">
        <v>111</v>
      </c>
      <c r="D232" s="37">
        <v>5382</v>
      </c>
      <c r="E232" s="37">
        <v>0</v>
      </c>
      <c r="F232" s="35" t="s">
        <v>93</v>
      </c>
      <c r="G232" s="35">
        <v>0</v>
      </c>
      <c r="H232" s="35" t="s">
        <v>2976</v>
      </c>
      <c r="I232" s="35"/>
      <c r="J232" s="36" t="str">
        <f>IFERROR(VLOOKUP(A232&amp;" - 2018 - EU - Final",Comparison!A:P,15,FALSE),"")</f>
        <v/>
      </c>
      <c r="K232" s="36" t="str">
        <f>IFERROR(IF(J232="No matching advice","",VLOOKUP(A232&amp;" - 2018 - EU - Final",Comparison!A:P,10,FALSE)),"")</f>
        <v/>
      </c>
      <c r="L232" s="36" t="str">
        <f>IFERROR(VLOOKUP(A232&amp;" - 2018 - EU - Final",Comparison!A:P,16,FALSE),"")</f>
        <v/>
      </c>
    </row>
    <row r="233" spans="1:12" x14ac:dyDescent="0.25">
      <c r="A233" s="33">
        <v>231</v>
      </c>
      <c r="B233" s="34" t="s">
        <v>3072</v>
      </c>
      <c r="C233" s="34" t="s">
        <v>311</v>
      </c>
      <c r="D233" s="37">
        <v>2421.8888888888887</v>
      </c>
      <c r="E233" s="37">
        <v>3292.1111111111113</v>
      </c>
      <c r="F233" s="35">
        <v>0.73566438286813585</v>
      </c>
      <c r="G233" s="35">
        <v>4.1289510821375441E-2</v>
      </c>
      <c r="H233" s="35" t="s">
        <v>2976</v>
      </c>
      <c r="I233" s="35"/>
      <c r="J233" s="36" t="str">
        <f>IFERROR(VLOOKUP(A233&amp;" - 2018 - EU - Final",Comparison!A:P,15,FALSE),"")</f>
        <v/>
      </c>
      <c r="K233" s="36" t="str">
        <f>IFERROR(IF(J233="No matching advice","",VLOOKUP(A233&amp;" - 2018 - EU - Final",Comparison!A:P,10,FALSE)),"")</f>
        <v/>
      </c>
      <c r="L233" s="36" t="str">
        <f>IFERROR(VLOOKUP(A233&amp;" - 2018 - EU - Final",Comparison!A:P,16,FALSE),"")</f>
        <v/>
      </c>
    </row>
    <row r="234" spans="1:12" x14ac:dyDescent="0.25">
      <c r="A234" s="33">
        <v>232</v>
      </c>
      <c r="B234" s="34" t="s">
        <v>3072</v>
      </c>
      <c r="C234" s="34" t="s">
        <v>3073</v>
      </c>
      <c r="D234" s="37">
        <v>977</v>
      </c>
      <c r="E234" s="37">
        <v>0</v>
      </c>
      <c r="F234" s="35" t="s">
        <v>93</v>
      </c>
      <c r="G234" s="35">
        <v>0</v>
      </c>
      <c r="H234" s="35" t="s">
        <v>2976</v>
      </c>
      <c r="I234" s="35"/>
      <c r="J234" s="36" t="str">
        <f>IFERROR(VLOOKUP(A234&amp;" - 2018 - EU - Final",Comparison!A:P,15,FALSE),"")</f>
        <v/>
      </c>
      <c r="K234" s="36" t="str">
        <f>IFERROR(IF(J234="No matching advice","",VLOOKUP(A234&amp;" - 2018 - EU - Final",Comparison!A:P,10,FALSE)),"")</f>
        <v/>
      </c>
      <c r="L234" s="36" t="str">
        <f>IFERROR(VLOOKUP(A234&amp;" - 2018 - EU - Final",Comparison!A:P,16,FALSE),"")</f>
        <v/>
      </c>
    </row>
    <row r="235" spans="1:12" x14ac:dyDescent="0.25">
      <c r="A235" s="33">
        <v>233</v>
      </c>
      <c r="B235" s="34" t="s">
        <v>3072</v>
      </c>
      <c r="C235" s="34" t="s">
        <v>3065</v>
      </c>
      <c r="D235" s="37">
        <v>2127</v>
      </c>
      <c r="E235" s="37">
        <v>6600</v>
      </c>
      <c r="F235" s="35">
        <v>0.32227272727272727</v>
      </c>
      <c r="G235" s="35">
        <v>-1.3785497656466639E-3</v>
      </c>
      <c r="H235" s="35" t="s">
        <v>2976</v>
      </c>
      <c r="I235" s="35"/>
      <c r="J235" s="36" t="str">
        <f>IFERROR(VLOOKUP(A235&amp;" - 2018 - EU - Final",Comparison!A:P,15,FALSE),"")</f>
        <v/>
      </c>
      <c r="K235" s="36" t="str">
        <f>IFERROR(IF(J235="No matching advice","",VLOOKUP(A235&amp;" - 2018 - EU - Final",Comparison!A:P,10,FALSE)),"")</f>
        <v/>
      </c>
      <c r="L235" s="36" t="str">
        <f>IFERROR(VLOOKUP(A235&amp;" - 2018 - EU - Final",Comparison!A:P,16,FALSE),"")</f>
        <v/>
      </c>
    </row>
    <row r="236" spans="1:12" x14ac:dyDescent="0.25">
      <c r="A236" s="33">
        <v>234</v>
      </c>
      <c r="B236" s="34" t="s">
        <v>3074</v>
      </c>
      <c r="C236" s="34" t="s">
        <v>3075</v>
      </c>
      <c r="D236" s="37">
        <v>3246.1962621739121</v>
      </c>
      <c r="E236" s="37">
        <v>11098.654077826086</v>
      </c>
      <c r="F236" s="35">
        <v>0.29248557882882953</v>
      </c>
      <c r="G236" s="35">
        <v>6.1530513285024124E-2</v>
      </c>
      <c r="H236" s="35" t="s">
        <v>2976</v>
      </c>
      <c r="I236" s="35"/>
      <c r="J236" s="36" t="str">
        <f>IFERROR(VLOOKUP(A236&amp;" - 2018 - EU - Final",Comparison!A:P,15,FALSE),"")</f>
        <v/>
      </c>
      <c r="K236" s="36" t="str">
        <f>IFERROR(IF(J236="No matching advice","",VLOOKUP(A236&amp;" - 2018 - EU - Final",Comparison!A:P,10,FALSE)),"")</f>
        <v/>
      </c>
      <c r="L236" s="36" t="str">
        <f>IFERROR(VLOOKUP(A236&amp;" - 2018 - EU - Final",Comparison!A:P,16,FALSE),"")</f>
        <v/>
      </c>
    </row>
    <row r="237" spans="1:12" x14ac:dyDescent="0.25">
      <c r="A237" s="33">
        <v>235</v>
      </c>
      <c r="B237" s="34" t="s">
        <v>3076</v>
      </c>
      <c r="C237" s="34" t="s">
        <v>3077</v>
      </c>
      <c r="D237" s="37">
        <v>309.74656499999992</v>
      </c>
      <c r="E237" s="37">
        <v>689437.945435</v>
      </c>
      <c r="F237" s="35">
        <v>4.4927403118864557E-4</v>
      </c>
      <c r="G237" s="35">
        <v>0.11043749999999986</v>
      </c>
      <c r="H237" s="35" t="s">
        <v>2976</v>
      </c>
      <c r="I237" s="35"/>
      <c r="J237" s="36" t="str">
        <f>IFERROR(VLOOKUP(A237&amp;" - 2018 - EU - Final",Comparison!A:P,15,FALSE),"")</f>
        <v/>
      </c>
      <c r="K237" s="36" t="str">
        <f>IFERROR(IF(J237="No matching advice","",VLOOKUP(A237&amp;" - 2018 - EU - Final",Comparison!A:P,10,FALSE)),"")</f>
        <v/>
      </c>
      <c r="L237" s="36" t="str">
        <f>IFERROR(VLOOKUP(A237&amp;" - 2018 - EU - Final",Comparison!A:P,16,FALSE),"")</f>
        <v/>
      </c>
    </row>
    <row r="238" spans="1:12" x14ac:dyDescent="0.25">
      <c r="A238" s="33">
        <v>236</v>
      </c>
      <c r="B238" s="34" t="s">
        <v>47</v>
      </c>
      <c r="C238" s="34" t="s">
        <v>3078</v>
      </c>
      <c r="D238" s="37">
        <v>31930</v>
      </c>
      <c r="E238" s="37">
        <v>248944</v>
      </c>
      <c r="F238" s="35">
        <v>0.12826177774921269</v>
      </c>
      <c r="G238" s="35">
        <v>0</v>
      </c>
      <c r="H238" s="35" t="s">
        <v>2976</v>
      </c>
      <c r="I238" s="35"/>
      <c r="J238" s="36" t="str">
        <f>IFERROR(VLOOKUP(A238&amp;" - 2018 - EU - Final",Comparison!A:P,15,FALSE),"")</f>
        <v/>
      </c>
      <c r="K238" s="36" t="str">
        <f>IFERROR(IF(J238="No matching advice","",VLOOKUP(A238&amp;" - 2018 - EU - Final",Comparison!A:P,10,FALSE)),"")</f>
        <v/>
      </c>
      <c r="L238" s="36" t="str">
        <f>IFERROR(VLOOKUP(A238&amp;" - 2018 - EU - Final",Comparison!A:P,16,FALSE),"")</f>
        <v/>
      </c>
    </row>
    <row r="239" spans="1:12" x14ac:dyDescent="0.25">
      <c r="A239" s="33">
        <v>237</v>
      </c>
      <c r="B239" s="34" t="s">
        <v>47</v>
      </c>
      <c r="C239" s="34" t="s">
        <v>3079</v>
      </c>
      <c r="D239" s="37">
        <v>224320.54862993085</v>
      </c>
      <c r="E239" s="37">
        <v>508019.65818514186</v>
      </c>
      <c r="F239" s="35">
        <v>0.44155879603418779</v>
      </c>
      <c r="G239" s="35">
        <v>8.8965562496882256E-2</v>
      </c>
      <c r="H239" s="35" t="s">
        <v>2976</v>
      </c>
      <c r="I239" s="35"/>
      <c r="J239" s="36" t="str">
        <f>IFERROR(VLOOKUP(A239&amp;" - 2018 - EU - Final",Comparison!A:P,15,FALSE),"")</f>
        <v/>
      </c>
      <c r="K239" s="36" t="str">
        <f>IFERROR(IF(J239="No matching advice","",VLOOKUP(A239&amp;" - 2018 - EU - Final",Comparison!A:P,10,FALSE)),"")</f>
        <v/>
      </c>
      <c r="L239" s="36" t="str">
        <f>IFERROR(VLOOKUP(A239&amp;" - 2018 - EU - Final",Comparison!A:P,16,FALSE),"")</f>
        <v/>
      </c>
    </row>
    <row r="240" spans="1:12" x14ac:dyDescent="0.25">
      <c r="A240" s="33">
        <v>238</v>
      </c>
      <c r="B240" s="34" t="s">
        <v>52</v>
      </c>
      <c r="C240" s="34" t="s">
        <v>3080</v>
      </c>
      <c r="D240" s="37">
        <v>47477.073684210525</v>
      </c>
      <c r="E240" s="37">
        <v>436872.92631578946</v>
      </c>
      <c r="F240" s="35">
        <v>0.10867479036659775</v>
      </c>
      <c r="G240" s="35">
        <v>1.2631578947367439E-3</v>
      </c>
      <c r="H240" s="35" t="s">
        <v>2976</v>
      </c>
      <c r="I240" s="35"/>
      <c r="J240" s="36" t="str">
        <f>IFERROR(VLOOKUP(A240&amp;" - 2018 - EU - Final",Comparison!A:P,15,FALSE),"")</f>
        <v/>
      </c>
      <c r="K240" s="36" t="str">
        <f>IFERROR(IF(J240="No matching advice","",VLOOKUP(A240&amp;" - 2018 - EU - Final",Comparison!A:P,10,FALSE)),"")</f>
        <v/>
      </c>
      <c r="L240" s="36" t="str">
        <f>IFERROR(VLOOKUP(A240&amp;" - 2018 - EU - Final",Comparison!A:P,16,FALSE),"")</f>
        <v/>
      </c>
    </row>
    <row r="241" spans="1:12" x14ac:dyDescent="0.25">
      <c r="A241" s="33">
        <v>239</v>
      </c>
      <c r="B241" s="34" t="s">
        <v>52</v>
      </c>
      <c r="C241" s="34" t="s">
        <v>3081</v>
      </c>
      <c r="D241" s="37">
        <v>393994.10741100565</v>
      </c>
      <c r="E241" s="37">
        <v>2094285.3210412164</v>
      </c>
      <c r="F241" s="35">
        <v>0.18812819029602112</v>
      </c>
      <c r="G241" s="35">
        <v>0.19988444907393799</v>
      </c>
      <c r="H241" s="35" t="s">
        <v>2976</v>
      </c>
      <c r="I241" s="35"/>
      <c r="J241" s="36" t="str">
        <f>IFERROR(VLOOKUP(A241&amp;" - 2018 - EU - Final",Comparison!A:P,15,FALSE),"")</f>
        <v/>
      </c>
      <c r="K241" s="36" t="str">
        <f>IFERROR(IF(J241="No matching advice","",VLOOKUP(A241&amp;" - 2018 - EU - Final",Comparison!A:P,10,FALSE)),"")</f>
        <v/>
      </c>
      <c r="L241" s="36" t="str">
        <f>IFERROR(VLOOKUP(A241&amp;" - 2018 - EU - Final",Comparison!A:P,16,FALSE),"")</f>
        <v/>
      </c>
    </row>
    <row r="242" spans="1:12" x14ac:dyDescent="0.25">
      <c r="A242" s="33">
        <v>240</v>
      </c>
      <c r="B242" s="34" t="s">
        <v>52</v>
      </c>
      <c r="C242" s="34" t="s">
        <v>3082</v>
      </c>
      <c r="D242" s="37">
        <v>119606.99999999999</v>
      </c>
      <c r="E242" s="37">
        <v>1685352</v>
      </c>
      <c r="F242" s="35">
        <v>7.0968557310282954E-2</v>
      </c>
      <c r="G242" s="35">
        <v>0</v>
      </c>
      <c r="H242" s="35" t="s">
        <v>2976</v>
      </c>
      <c r="I242" s="35"/>
      <c r="J242" s="36" t="str">
        <f>IFERROR(VLOOKUP(A242&amp;" - 2018 - EU - Final",Comparison!A:P,15,FALSE),"")</f>
        <v/>
      </c>
      <c r="K242" s="36" t="str">
        <f>IFERROR(IF(J242="No matching advice","",VLOOKUP(A242&amp;" - 2018 - EU - Final",Comparison!A:P,10,FALSE)),"")</f>
        <v/>
      </c>
      <c r="L242" s="36" t="str">
        <f>IFERROR(VLOOKUP(A242&amp;" - 2018 - EU - Final",Comparison!A:P,16,FALSE),"")</f>
        <v/>
      </c>
    </row>
    <row r="243" spans="1:12" x14ac:dyDescent="0.25">
      <c r="A243" s="33">
        <v>241</v>
      </c>
      <c r="B243" s="34" t="s">
        <v>52</v>
      </c>
      <c r="C243" s="34" t="s">
        <v>3083</v>
      </c>
      <c r="D243" s="37">
        <v>23011.113899613898</v>
      </c>
      <c r="E243" s="37">
        <v>392448.88610038609</v>
      </c>
      <c r="F243" s="35">
        <v>5.8634677571050085E-2</v>
      </c>
      <c r="G243" s="35">
        <v>3.2175032175041363E-4</v>
      </c>
      <c r="H243" s="35" t="s">
        <v>2976</v>
      </c>
      <c r="I243" s="35"/>
      <c r="J243" s="36" t="str">
        <f>IFERROR(VLOOKUP(A243&amp;" - 2018 - EU - Final",Comparison!A:P,15,FALSE),"")</f>
        <v/>
      </c>
      <c r="K243" s="36" t="str">
        <f>IFERROR(IF(J243="No matching advice","",VLOOKUP(A243&amp;" - 2018 - EU - Final",Comparison!A:P,10,FALSE)),"")</f>
        <v/>
      </c>
      <c r="L243" s="36" t="str">
        <f>IFERROR(VLOOKUP(A243&amp;" - 2018 - EU - Final",Comparison!A:P,16,FALSE),"")</f>
        <v/>
      </c>
    </row>
    <row r="244" spans="1:12" x14ac:dyDescent="0.25">
      <c r="A244" s="33">
        <v>242</v>
      </c>
      <c r="B244" s="34" t="s">
        <v>49</v>
      </c>
      <c r="C244" s="34" t="s">
        <v>3075</v>
      </c>
      <c r="D244" s="37">
        <v>2260.3999999999996</v>
      </c>
      <c r="E244" s="37">
        <v>26938.6</v>
      </c>
      <c r="F244" s="35">
        <v>8.3909334560816062E-2</v>
      </c>
      <c r="G244" s="35">
        <v>0</v>
      </c>
      <c r="H244" s="35" t="s">
        <v>2976</v>
      </c>
      <c r="I244" s="35"/>
      <c r="J244" s="36" t="str">
        <f>IFERROR(VLOOKUP(A244&amp;" - 2018 - EU - Final",Comparison!A:P,15,FALSE),"")</f>
        <v/>
      </c>
      <c r="K244" s="36" t="str">
        <f>IFERROR(IF(J244="No matching advice","",VLOOKUP(A244&amp;" - 2018 - EU - Final",Comparison!A:P,10,FALSE)),"")</f>
        <v/>
      </c>
      <c r="L244" s="36" t="str">
        <f>IFERROR(VLOOKUP(A244&amp;" - 2018 - EU - Final",Comparison!A:P,16,FALSE),"")</f>
        <v/>
      </c>
    </row>
    <row r="245" spans="1:12" x14ac:dyDescent="0.25">
      <c r="A245" s="33">
        <v>243</v>
      </c>
      <c r="B245" s="34" t="s">
        <v>48</v>
      </c>
      <c r="C245" s="34" t="s">
        <v>3075</v>
      </c>
      <c r="D245" s="37">
        <v>540317.52693170693</v>
      </c>
      <c r="E245" s="37">
        <v>4930230.5907306308</v>
      </c>
      <c r="F245" s="35">
        <v>0.10959274966723921</v>
      </c>
      <c r="G245" s="35">
        <v>0.19932110267830505</v>
      </c>
      <c r="H245" s="35" t="s">
        <v>2976</v>
      </c>
      <c r="I245" s="35"/>
      <c r="J245" s="36" t="str">
        <f>IFERROR(VLOOKUP(A245&amp;" - 2018 - EU - Final",Comparison!A:P,15,FALSE),"")</f>
        <v/>
      </c>
      <c r="K245" s="36" t="str">
        <f>IFERROR(IF(J245="No matching advice","",VLOOKUP(A245&amp;" - 2018 - EU - Final",Comparison!A:P,10,FALSE)),"")</f>
        <v/>
      </c>
      <c r="L245" s="36" t="str">
        <f>IFERROR(VLOOKUP(A245&amp;" - 2018 - EU - Final",Comparison!A:P,16,FALSE),"")</f>
        <v/>
      </c>
    </row>
    <row r="246" spans="1:12" x14ac:dyDescent="0.25">
      <c r="A246" s="33">
        <v>244</v>
      </c>
      <c r="B246" s="34" t="s">
        <v>397</v>
      </c>
      <c r="C246" s="34" t="s">
        <v>3084</v>
      </c>
      <c r="D246" s="37">
        <v>0</v>
      </c>
      <c r="E246" s="37">
        <v>43709.100890688256</v>
      </c>
      <c r="F246" s="35">
        <v>0</v>
      </c>
      <c r="G246" s="35">
        <v>0.84549342105263159</v>
      </c>
      <c r="H246" s="35" t="s">
        <v>2988</v>
      </c>
      <c r="I246" s="35"/>
      <c r="J246" s="36">
        <f>IFERROR(VLOOKUP(A246&amp;" - 2018 - EU - Final",Comparison!A:P,15,FALSE),"")</f>
        <v>7846.6461538461535</v>
      </c>
      <c r="K246" s="36">
        <f>IFERROR(IF(J246="No matching advice","",VLOOKUP(A246&amp;" - 2018 - EU - Final",Comparison!A:P,10,FALSE)),"")</f>
        <v>1004</v>
      </c>
      <c r="L246" s="36">
        <f>IFERROR(VLOOKUP(A246&amp;" - 2018 - EU - Final",Comparison!A:P,16,FALSE),"")</f>
        <v>0</v>
      </c>
    </row>
    <row r="247" spans="1:12" x14ac:dyDescent="0.25">
      <c r="A247" s="33">
        <v>245</v>
      </c>
      <c r="B247" s="34" t="s">
        <v>397</v>
      </c>
      <c r="C247" s="34" t="s">
        <v>461</v>
      </c>
      <c r="D247" s="37">
        <v>0</v>
      </c>
      <c r="E247" s="37">
        <v>0</v>
      </c>
      <c r="F247" s="35" t="s">
        <v>93</v>
      </c>
      <c r="G247" s="35" t="e">
        <v>#DIV/0!</v>
      </c>
      <c r="H247" s="35" t="s">
        <v>93</v>
      </c>
      <c r="I247" s="35"/>
      <c r="J247" s="36" t="str">
        <f>IFERROR(VLOOKUP(A247&amp;" - 2018 - EU - Final",Comparison!A:P,15,FALSE),"")</f>
        <v>No matching advice</v>
      </c>
      <c r="K247" s="36" t="str">
        <f>IFERROR(IF(J247="No matching advice","",VLOOKUP(A247&amp;" - 2018 - EU - Final",Comparison!A:P,10,FALSE)),"")</f>
        <v/>
      </c>
      <c r="L247" s="36" t="str">
        <f>IFERROR(VLOOKUP(A247&amp;" - 2018 - EU - Final",Comparison!A:P,16,FALSE),"")</f>
        <v/>
      </c>
    </row>
    <row r="248" spans="1:12" x14ac:dyDescent="0.25">
      <c r="A248" s="33">
        <v>246</v>
      </c>
      <c r="B248" s="34" t="s">
        <v>397</v>
      </c>
      <c r="C248" s="34" t="e">
        <v>#N/A</v>
      </c>
      <c r="D248" s="37">
        <v>0</v>
      </c>
      <c r="E248" s="37">
        <v>0</v>
      </c>
      <c r="F248" s="35" t="s">
        <v>93</v>
      </c>
      <c r="G248" s="35" t="e">
        <v>#DIV/0!</v>
      </c>
      <c r="H248" s="35" t="s">
        <v>93</v>
      </c>
      <c r="I248" s="35"/>
      <c r="J248" s="36" t="str">
        <f>IFERROR(VLOOKUP(A248&amp;" - 2018 - EU - Final",Comparison!A:P,15,FALSE),"")</f>
        <v/>
      </c>
      <c r="K248" s="36" t="str">
        <f>IFERROR(IF(J248="No matching advice","",VLOOKUP(A248&amp;" - 2018 - EU - Final",Comparison!A:P,10,FALSE)),"")</f>
        <v/>
      </c>
      <c r="L248" s="36" t="str">
        <f>IFERROR(VLOOKUP(A248&amp;" - 2018 - EU - Final",Comparison!A:P,16,FALSE),"")</f>
        <v/>
      </c>
    </row>
    <row r="249" spans="1:12" x14ac:dyDescent="0.25">
      <c r="A249" s="33">
        <v>247</v>
      </c>
      <c r="B249" s="34" t="s">
        <v>47</v>
      </c>
      <c r="C249" s="34" t="s">
        <v>3085</v>
      </c>
      <c r="D249" s="37">
        <v>64150.899999999994</v>
      </c>
      <c r="E249" s="37">
        <v>95303.1</v>
      </c>
      <c r="F249" s="35">
        <v>0.67312500852543089</v>
      </c>
      <c r="G249" s="35">
        <v>0.37788888888888883</v>
      </c>
      <c r="H249" s="35" t="s">
        <v>2988</v>
      </c>
      <c r="I249" s="35"/>
      <c r="J249" s="36" t="str">
        <f>IFERROR(VLOOKUP(A249&amp;" - 2018 - EU - Final",Comparison!A:P,15,FALSE),"")</f>
        <v/>
      </c>
      <c r="K249" s="36" t="str">
        <f>IFERROR(IF(J249="No matching advice","",VLOOKUP(A249&amp;" - 2018 - EU - Final",Comparison!A:P,10,FALSE)),"")</f>
        <v/>
      </c>
      <c r="L249" s="36" t="str">
        <f>IFERROR(VLOOKUP(A249&amp;" - 2018 - EU - Final",Comparison!A:P,16,FALSE),"")</f>
        <v/>
      </c>
    </row>
    <row r="250" spans="1:12" x14ac:dyDescent="0.25">
      <c r="A250" s="33">
        <v>248</v>
      </c>
      <c r="B250" s="34" t="s">
        <v>47</v>
      </c>
      <c r="C250" s="34" t="s">
        <v>3086</v>
      </c>
      <c r="D250" s="37">
        <v>0</v>
      </c>
      <c r="E250" s="37">
        <v>0</v>
      </c>
      <c r="F250" s="35" t="s">
        <v>93</v>
      </c>
      <c r="G250" s="35" t="e">
        <v>#DIV/0!</v>
      </c>
      <c r="H250" s="35" t="s">
        <v>93</v>
      </c>
      <c r="I250" s="35"/>
      <c r="J250" s="36" t="str">
        <f>IFERROR(VLOOKUP(A250&amp;" - 2018 - EU - Final",Comparison!A:P,15,FALSE),"")</f>
        <v/>
      </c>
      <c r="K250" s="36" t="str">
        <f>IFERROR(IF(J250="No matching advice","",VLOOKUP(A250&amp;" - 2018 - EU - Final",Comparison!A:P,10,FALSE)),"")</f>
        <v/>
      </c>
      <c r="L250" s="36" t="str">
        <f>IFERROR(VLOOKUP(A250&amp;" - 2018 - EU - Final",Comparison!A:P,16,FALSE),"")</f>
        <v/>
      </c>
    </row>
    <row r="251" spans="1:12" x14ac:dyDescent="0.25">
      <c r="A251" s="33">
        <v>249</v>
      </c>
      <c r="B251" s="34" t="s">
        <v>49</v>
      </c>
      <c r="C251" s="34" t="s">
        <v>182</v>
      </c>
      <c r="D251" s="37">
        <v>11635.707667706129</v>
      </c>
      <c r="E251" s="37">
        <v>59250.833877657351</v>
      </c>
      <c r="F251" s="35">
        <v>0.19638048793932314</v>
      </c>
      <c r="G251" s="35">
        <v>2.0017742860346188E-2</v>
      </c>
      <c r="H251" s="35" t="s">
        <v>2976</v>
      </c>
      <c r="I251" s="35"/>
      <c r="J251" s="36">
        <f>IFERROR(VLOOKUP(A251&amp;" - 2018 - EU - Final",Comparison!A:P,15,FALSE),"")</f>
        <v>11126.976914737581</v>
      </c>
      <c r="K251" s="36">
        <f>IFERROR(IF(J251="No matching advice","",VLOOKUP(A251&amp;" - 2018 - EU - Final",Comparison!A:P,10,FALSE)),"")</f>
        <v>14500</v>
      </c>
      <c r="L251" s="36">
        <f>IFERROR(VLOOKUP(A251&amp;" - 2018 - EU - Final",Comparison!A:P,16,FALSE),"")</f>
        <v>3373.023085262419</v>
      </c>
    </row>
    <row r="252" spans="1:12" x14ac:dyDescent="0.25">
      <c r="A252" s="33">
        <v>250</v>
      </c>
      <c r="B252" s="34" t="s">
        <v>49</v>
      </c>
      <c r="C252" s="34" t="s">
        <v>178</v>
      </c>
      <c r="D252" s="37">
        <v>0</v>
      </c>
      <c r="E252" s="37">
        <v>14824</v>
      </c>
      <c r="F252" s="35">
        <v>0</v>
      </c>
      <c r="G252" s="35">
        <v>0</v>
      </c>
      <c r="H252" s="35" t="s">
        <v>2976</v>
      </c>
      <c r="I252" s="35"/>
      <c r="J252" s="36">
        <f>IFERROR(VLOOKUP(A252&amp;" - 2018 - EU - Final",Comparison!A:P,15,FALSE),"")</f>
        <v>1467</v>
      </c>
      <c r="K252" s="36">
        <f>IFERROR(IF(J252="No matching advice","",VLOOKUP(A252&amp;" - 2018 - EU - Final",Comparison!A:P,10,FALSE)),"")</f>
        <v>1467</v>
      </c>
      <c r="L252" s="36">
        <f>IFERROR(VLOOKUP(A252&amp;" - 2018 - EU - Final",Comparison!A:P,16,FALSE),"")</f>
        <v>0</v>
      </c>
    </row>
    <row r="253" spans="1:12" x14ac:dyDescent="0.25">
      <c r="A253" s="33"/>
      <c r="B253" s="34"/>
      <c r="C253" s="34"/>
      <c r="D253" s="37"/>
      <c r="E253" s="37"/>
      <c r="F253" s="35"/>
      <c r="G253" s="35"/>
      <c r="H253" s="34"/>
      <c r="I253" s="34"/>
    </row>
    <row r="254" spans="1:12" x14ac:dyDescent="0.25">
      <c r="A254" s="38"/>
      <c r="B254" s="34"/>
      <c r="C254" s="34"/>
      <c r="D254" s="39"/>
      <c r="E254" s="40"/>
      <c r="F254" s="34"/>
      <c r="G254" s="34"/>
      <c r="H254" s="34"/>
      <c r="I254" s="34"/>
    </row>
    <row r="255" spans="1:12" x14ac:dyDescent="0.25">
      <c r="A255" s="33"/>
      <c r="B255" s="39"/>
      <c r="C255" s="41"/>
      <c r="D255" s="39"/>
      <c r="E255" s="34"/>
      <c r="F255" s="34"/>
      <c r="G255" s="34"/>
      <c r="H255" s="34"/>
      <c r="I255" s="34"/>
    </row>
    <row r="256" spans="1:12" x14ac:dyDescent="0.25">
      <c r="A256" s="42"/>
      <c r="B256" s="37"/>
      <c r="C256" s="35"/>
      <c r="D256" s="35"/>
      <c r="E256" s="35"/>
      <c r="F256" s="34"/>
      <c r="G256" s="34"/>
      <c r="H256" s="34"/>
      <c r="I256" s="34"/>
    </row>
    <row r="257" spans="1:9" x14ac:dyDescent="0.25">
      <c r="A257" s="42"/>
      <c r="B257" s="37"/>
      <c r="C257" s="35"/>
      <c r="D257" s="35"/>
      <c r="E257" s="35"/>
      <c r="F257" s="34"/>
      <c r="G257" s="34"/>
      <c r="H257" s="34"/>
      <c r="I257" s="34"/>
    </row>
    <row r="258" spans="1:9" x14ac:dyDescent="0.25">
      <c r="A258" s="42"/>
      <c r="B258" s="37"/>
      <c r="C258" s="35"/>
      <c r="D258" s="35"/>
      <c r="E258" s="35"/>
      <c r="F258" s="34"/>
      <c r="G258" s="34"/>
      <c r="H258" s="34"/>
      <c r="I258" s="34"/>
    </row>
  </sheetData>
  <conditionalFormatting sqref="D3:D25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</vt:lpstr>
      <vt:lpstr>Comparison</vt:lpstr>
      <vt:lpstr>Figure 1</vt:lpstr>
      <vt:lpstr>Figure 2</vt:lpstr>
      <vt:lpstr>Figure 3</vt:lpstr>
      <vt:lpstr>Annex</vt:lpstr>
      <vt:lpstr>Third country figure</vt:lpstr>
      <vt:lpstr>Third country check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Kleinjans</dc:creator>
  <cp:lastModifiedBy>Margaret Welsh</cp:lastModifiedBy>
  <dcterms:created xsi:type="dcterms:W3CDTF">2016-02-02T16:09:22Z</dcterms:created>
  <dcterms:modified xsi:type="dcterms:W3CDTF">2018-03-28T09:40:51Z</dcterms:modified>
</cp:coreProperties>
</file>